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GIACOMO\Polito\Tesi\Simulation models\Final results\Variabili estremizzate\"/>
    </mc:Choice>
  </mc:AlternateContent>
  <xr:revisionPtr revIDLastSave="0" documentId="13_ncr:1_{0275F20A-072C-4A5C-BE3F-70607C45CE84}" xr6:coauthVersionLast="47" xr6:coauthVersionMax="47" xr10:uidLastSave="{00000000-0000-0000-0000-000000000000}"/>
  <bookViews>
    <workbookView xWindow="-108" yWindow="-108" windowWidth="23256" windowHeight="12576" tabRatio="847" activeTab="1" xr2:uid="{50DAC365-AD87-4A8C-9BF7-08AC253A5B80}"/>
  </bookViews>
  <sheets>
    <sheet name="Performance evolution" sheetId="2" r:id="rId1"/>
    <sheet name="Total market" sheetId="3" r:id="rId2"/>
    <sheet name="High-end market" sheetId="4" r:id="rId3"/>
    <sheet name="Medium-end market" sheetId="22" r:id="rId4"/>
    <sheet name="Low-end market" sheetId="23" r:id="rId5"/>
    <sheet name="High - innovators" sheetId="7" r:id="rId6"/>
    <sheet name="Medium - innovators" sheetId="12" r:id="rId7"/>
    <sheet name="Low - innovators" sheetId="13" r:id="rId8"/>
    <sheet name="High - Early adopters" sheetId="8" r:id="rId9"/>
    <sheet name="Medium - Early adopters" sheetId="14" r:id="rId10"/>
    <sheet name="Low - Early adopters" sheetId="15" r:id="rId11"/>
    <sheet name="High - Early majority" sheetId="9" r:id="rId12"/>
    <sheet name="Medium - Early majority" sheetId="16" r:id="rId13"/>
    <sheet name="Low - Early majority" sheetId="17" r:id="rId14"/>
    <sheet name="High - Late majority" sheetId="10" r:id="rId15"/>
    <sheet name="Medium - Late majority" sheetId="18" r:id="rId16"/>
    <sheet name="Low - Late majority" sheetId="19" r:id="rId17"/>
    <sheet name="High - Laggards" sheetId="11" r:id="rId18"/>
    <sheet name="Medium - Laggards" sheetId="20" r:id="rId19"/>
    <sheet name="Low - Laggards" sheetId="21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9" l="1"/>
  <c r="F4" i="21"/>
  <c r="F4" i="20"/>
  <c r="F4" i="11"/>
  <c r="F4" i="19"/>
  <c r="F4" i="18"/>
  <c r="F4" i="10"/>
  <c r="F4" i="17"/>
  <c r="F4" i="16"/>
  <c r="F4" i="15"/>
  <c r="F4" i="14"/>
  <c r="F4" i="8"/>
  <c r="F4" i="13"/>
  <c r="F4" i="12"/>
  <c r="F4" i="7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A12" i="3" l="1"/>
  <c r="A13" i="3"/>
  <c r="A11" i="3"/>
  <c r="J4" i="20" l="1"/>
  <c r="J5" i="20"/>
  <c r="J6" i="20"/>
  <c r="J7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3" i="20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3" i="21"/>
  <c r="M3" i="21"/>
  <c r="L3" i="21" s="1"/>
  <c r="M3" i="20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3" i="19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3" i="18"/>
  <c r="M3" i="19"/>
  <c r="F3" i="23" s="1"/>
  <c r="M3" i="18"/>
  <c r="F3" i="22" s="1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3" i="17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3" i="16"/>
  <c r="M3" i="17"/>
  <c r="E3" i="23" s="1"/>
  <c r="M3" i="16"/>
  <c r="E3" i="22" s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3" i="15"/>
  <c r="J4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3" i="14"/>
  <c r="M3" i="15"/>
  <c r="L3" i="15" s="1"/>
  <c r="M3" i="14"/>
  <c r="D3" i="22" s="1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3" i="13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3" i="12"/>
  <c r="C3" i="23"/>
  <c r="M3" i="12"/>
  <c r="L3" i="12" s="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M3" i="11"/>
  <c r="J3" i="11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M3" i="10"/>
  <c r="L3" i="10" s="1"/>
  <c r="J3" i="10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M3" i="9"/>
  <c r="L3" i="9" s="1"/>
  <c r="J3" i="9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M3" i="8"/>
  <c r="D3" i="4" s="1"/>
  <c r="J3" i="8"/>
  <c r="M3" i="7"/>
  <c r="C3" i="4" s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3" i="7"/>
  <c r="F16" i="2"/>
  <c r="F17" i="2" s="1"/>
  <c r="F10" i="2"/>
  <c r="F11" i="2" s="1"/>
  <c r="F4" i="2"/>
  <c r="F5" i="2" s="1"/>
  <c r="E3" i="4" l="1"/>
  <c r="G3" i="23"/>
  <c r="G3" i="22"/>
  <c r="L3" i="20"/>
  <c r="G3" i="4"/>
  <c r="N3" i="10"/>
  <c r="F3" i="4"/>
  <c r="D3" i="23"/>
  <c r="L3" i="13"/>
  <c r="N3" i="13" s="1"/>
  <c r="C3" i="22"/>
  <c r="L3" i="7"/>
  <c r="N3" i="7" s="1"/>
  <c r="N3" i="20"/>
  <c r="N3" i="21"/>
  <c r="L3" i="19"/>
  <c r="L3" i="18"/>
  <c r="N3" i="18" s="1"/>
  <c r="L3" i="17"/>
  <c r="L3" i="16"/>
  <c r="N3" i="15"/>
  <c r="L3" i="14"/>
  <c r="N3" i="12"/>
  <c r="L3" i="11"/>
  <c r="N3" i="11" s="1"/>
  <c r="N3" i="9"/>
  <c r="L3" i="8"/>
  <c r="N3" i="8" s="1"/>
  <c r="M39" i="2"/>
  <c r="M40" i="2"/>
  <c r="M34" i="2"/>
  <c r="M32" i="2"/>
  <c r="M6" i="2"/>
  <c r="M42" i="2"/>
  <c r="M26" i="2"/>
  <c r="M24" i="2"/>
  <c r="M18" i="2"/>
  <c r="M14" i="2"/>
  <c r="O44" i="2"/>
  <c r="O36" i="2"/>
  <c r="O28" i="2"/>
  <c r="O20" i="2"/>
  <c r="O8" i="2"/>
  <c r="O21" i="2"/>
  <c r="O16" i="2"/>
  <c r="O41" i="2"/>
  <c r="O33" i="2"/>
  <c r="O25" i="2"/>
  <c r="O17" i="2"/>
  <c r="O15" i="2"/>
  <c r="O10" i="2"/>
  <c r="O5" i="2"/>
  <c r="O3" i="2"/>
  <c r="O38" i="2"/>
  <c r="O30" i="2"/>
  <c r="O22" i="2"/>
  <c r="O12" i="2"/>
  <c r="O29" i="2"/>
  <c r="O43" i="2"/>
  <c r="O35" i="2"/>
  <c r="O27" i="2"/>
  <c r="O19" i="2"/>
  <c r="O7" i="2"/>
  <c r="O37" i="2"/>
  <c r="O11" i="2"/>
  <c r="O9" i="2"/>
  <c r="O4" i="2"/>
  <c r="O39" i="2"/>
  <c r="O40" i="2"/>
  <c r="O32" i="2"/>
  <c r="O24" i="2"/>
  <c r="O14" i="2"/>
  <c r="O42" i="2"/>
  <c r="O34" i="2"/>
  <c r="O26" i="2"/>
  <c r="O18" i="2"/>
  <c r="O6" i="2"/>
  <c r="O31" i="2"/>
  <c r="O23" i="2"/>
  <c r="O13" i="2"/>
  <c r="K42" i="2"/>
  <c r="K34" i="2"/>
  <c r="K26" i="2"/>
  <c r="K18" i="2"/>
  <c r="K6" i="2"/>
  <c r="K35" i="2"/>
  <c r="K27" i="2"/>
  <c r="K19" i="2"/>
  <c r="K16" i="2"/>
  <c r="K39" i="2"/>
  <c r="K31" i="2"/>
  <c r="K23" i="2"/>
  <c r="K13" i="2"/>
  <c r="K44" i="2"/>
  <c r="K36" i="2"/>
  <c r="K28" i="2"/>
  <c r="K20" i="2"/>
  <c r="K8" i="2"/>
  <c r="K43" i="2"/>
  <c r="K11" i="2"/>
  <c r="K41" i="2"/>
  <c r="K33" i="2"/>
  <c r="K25" i="2"/>
  <c r="K17" i="2"/>
  <c r="K15" i="2"/>
  <c r="K10" i="2"/>
  <c r="K5" i="2"/>
  <c r="K3" i="2"/>
  <c r="K7" i="2"/>
  <c r="K37" i="2"/>
  <c r="K21" i="2"/>
  <c r="K38" i="2"/>
  <c r="K30" i="2"/>
  <c r="K22" i="2"/>
  <c r="K12" i="2"/>
  <c r="K40" i="2"/>
  <c r="K32" i="2"/>
  <c r="K24" i="2"/>
  <c r="K14" i="2"/>
  <c r="K29" i="2"/>
  <c r="K9" i="2"/>
  <c r="K4" i="2"/>
  <c r="M4" i="2"/>
  <c r="M9" i="2"/>
  <c r="M11" i="2"/>
  <c r="M16" i="2"/>
  <c r="M21" i="2"/>
  <c r="M29" i="2"/>
  <c r="M37" i="2"/>
  <c r="M7" i="2"/>
  <c r="M19" i="2"/>
  <c r="M27" i="2"/>
  <c r="M35" i="2"/>
  <c r="M43" i="2"/>
  <c r="M12" i="2"/>
  <c r="M22" i="2"/>
  <c r="M30" i="2"/>
  <c r="M38" i="2"/>
  <c r="M3" i="2"/>
  <c r="M5" i="2"/>
  <c r="M10" i="2"/>
  <c r="M15" i="2"/>
  <c r="M17" i="2"/>
  <c r="M25" i="2"/>
  <c r="M33" i="2"/>
  <c r="M41" i="2"/>
  <c r="M8" i="2"/>
  <c r="M20" i="2"/>
  <c r="M28" i="2"/>
  <c r="M36" i="2"/>
  <c r="M44" i="2"/>
  <c r="M13" i="2"/>
  <c r="M23" i="2"/>
  <c r="M31" i="2"/>
  <c r="H3" i="23" l="1"/>
  <c r="N3" i="3" s="1"/>
  <c r="AF3" i="3" s="1"/>
  <c r="K9" i="11"/>
  <c r="K9" i="7"/>
  <c r="K9" i="8"/>
  <c r="K9" i="9"/>
  <c r="K9" i="10"/>
  <c r="K15" i="7"/>
  <c r="K15" i="8"/>
  <c r="K15" i="9"/>
  <c r="K15" i="11"/>
  <c r="K15" i="10"/>
  <c r="K16" i="9"/>
  <c r="K16" i="10"/>
  <c r="K16" i="11"/>
  <c r="K16" i="7"/>
  <c r="K16" i="8"/>
  <c r="K29" i="11"/>
  <c r="K29" i="8"/>
  <c r="K29" i="7"/>
  <c r="K29" i="10"/>
  <c r="K29" i="9"/>
  <c r="K38" i="10"/>
  <c r="K38" i="7"/>
  <c r="K38" i="11"/>
  <c r="K38" i="9"/>
  <c r="K38" i="8"/>
  <c r="K17" i="11"/>
  <c r="K17" i="8"/>
  <c r="K17" i="9"/>
  <c r="K17" i="10"/>
  <c r="K17" i="7"/>
  <c r="K28" i="9"/>
  <c r="K28" i="11"/>
  <c r="K28" i="7"/>
  <c r="K28" i="8"/>
  <c r="K28" i="10"/>
  <c r="K19" i="7"/>
  <c r="K19" i="8"/>
  <c r="K19" i="9"/>
  <c r="K19" i="11"/>
  <c r="K19" i="10"/>
  <c r="K14" i="10"/>
  <c r="K14" i="9"/>
  <c r="K14" i="8"/>
  <c r="K14" i="11"/>
  <c r="K14" i="7"/>
  <c r="K36" i="9"/>
  <c r="K36" i="11"/>
  <c r="K36" i="7"/>
  <c r="K36" i="10"/>
  <c r="K36" i="8"/>
  <c r="K37" i="11"/>
  <c r="K37" i="9"/>
  <c r="K37" i="8"/>
  <c r="K37" i="10"/>
  <c r="K37" i="7"/>
  <c r="K33" i="11"/>
  <c r="K33" i="8"/>
  <c r="K33" i="7"/>
  <c r="K33" i="10"/>
  <c r="K33" i="9"/>
  <c r="K35" i="7"/>
  <c r="K35" i="9"/>
  <c r="K35" i="11"/>
  <c r="K35" i="10"/>
  <c r="K35" i="8"/>
  <c r="K32" i="9"/>
  <c r="K32" i="11"/>
  <c r="K32" i="7"/>
  <c r="K32" i="8"/>
  <c r="K32" i="10"/>
  <c r="K7" i="7"/>
  <c r="K7" i="8"/>
  <c r="K7" i="9"/>
  <c r="K7" i="11"/>
  <c r="K7" i="10"/>
  <c r="K41" i="11"/>
  <c r="K41" i="7"/>
  <c r="K41" i="8"/>
  <c r="K41" i="10"/>
  <c r="K41" i="9"/>
  <c r="K13" i="11"/>
  <c r="K13" i="8"/>
  <c r="K13" i="10"/>
  <c r="K13" i="7"/>
  <c r="K13" i="9"/>
  <c r="K6" i="11"/>
  <c r="K6" i="7"/>
  <c r="K6" i="10"/>
  <c r="K6" i="9"/>
  <c r="K6" i="8"/>
  <c r="K25" i="11"/>
  <c r="K25" i="7"/>
  <c r="K25" i="8"/>
  <c r="K25" i="9"/>
  <c r="K25" i="10"/>
  <c r="K24" i="9"/>
  <c r="K24" i="10"/>
  <c r="K24" i="11"/>
  <c r="K24" i="7"/>
  <c r="K24" i="8"/>
  <c r="K40" i="9"/>
  <c r="K40" i="10"/>
  <c r="K40" i="11"/>
  <c r="K40" i="7"/>
  <c r="K40" i="8"/>
  <c r="K3" i="10"/>
  <c r="O3" i="10" s="1"/>
  <c r="P3" i="10" s="1"/>
  <c r="R3" i="10" s="1"/>
  <c r="L4" i="10" s="1"/>
  <c r="N4" i="10" s="1"/>
  <c r="K3" i="7"/>
  <c r="O3" i="7" s="1"/>
  <c r="P3" i="7" s="1"/>
  <c r="R3" i="7" s="1"/>
  <c r="L4" i="7" s="1"/>
  <c r="N4" i="7" s="1"/>
  <c r="K3" i="8"/>
  <c r="O3" i="8" s="1"/>
  <c r="Q3" i="8" s="1"/>
  <c r="S3" i="8" s="1"/>
  <c r="K3" i="9"/>
  <c r="O3" i="9" s="1"/>
  <c r="P3" i="9" s="1"/>
  <c r="R3" i="9" s="1"/>
  <c r="L4" i="9" s="1"/>
  <c r="N4" i="9" s="1"/>
  <c r="K3" i="11"/>
  <c r="O3" i="11" s="1"/>
  <c r="P3" i="11" s="1"/>
  <c r="R3" i="11" s="1"/>
  <c r="L4" i="11" s="1"/>
  <c r="N4" i="11" s="1"/>
  <c r="K11" i="7"/>
  <c r="K11" i="9"/>
  <c r="K11" i="8"/>
  <c r="K11" i="11"/>
  <c r="K11" i="10"/>
  <c r="K23" i="7"/>
  <c r="K23" i="9"/>
  <c r="K23" i="11"/>
  <c r="K23" i="8"/>
  <c r="K23" i="10"/>
  <c r="K18" i="11"/>
  <c r="K18" i="10"/>
  <c r="K18" i="7"/>
  <c r="K18" i="9"/>
  <c r="K18" i="8"/>
  <c r="K27" i="7"/>
  <c r="K27" i="8"/>
  <c r="K27" i="9"/>
  <c r="K27" i="11"/>
  <c r="K27" i="10"/>
  <c r="K5" i="11"/>
  <c r="K5" i="8"/>
  <c r="K5" i="7"/>
  <c r="K5" i="10"/>
  <c r="K5" i="9"/>
  <c r="K26" i="10"/>
  <c r="K26" i="9"/>
  <c r="K26" i="11"/>
  <c r="K26" i="7"/>
  <c r="K26" i="8"/>
  <c r="K21" i="11"/>
  <c r="K21" i="8"/>
  <c r="K21" i="10"/>
  <c r="K21" i="7"/>
  <c r="K21" i="9"/>
  <c r="K12" i="9"/>
  <c r="K12" i="11"/>
  <c r="K12" i="7"/>
  <c r="K12" i="10"/>
  <c r="K12" i="8"/>
  <c r="K43" i="7"/>
  <c r="K43" i="8"/>
  <c r="K43" i="9"/>
  <c r="K43" i="11"/>
  <c r="K43" i="10"/>
  <c r="K31" i="9"/>
  <c r="K31" i="8"/>
  <c r="K31" i="11"/>
  <c r="K31" i="10"/>
  <c r="K31" i="7"/>
  <c r="K4" i="9"/>
  <c r="K4" i="11"/>
  <c r="K4" i="7"/>
  <c r="K4" i="8"/>
  <c r="K4" i="10"/>
  <c r="K22" i="10"/>
  <c r="K22" i="7"/>
  <c r="K22" i="9"/>
  <c r="K22" i="8"/>
  <c r="K22" i="11"/>
  <c r="K10" i="10"/>
  <c r="K10" i="7"/>
  <c r="K10" i="9"/>
  <c r="K10" i="8"/>
  <c r="K10" i="11"/>
  <c r="K8" i="9"/>
  <c r="K8" i="11"/>
  <c r="K8" i="7"/>
  <c r="K8" i="8"/>
  <c r="K8" i="10"/>
  <c r="K39" i="7"/>
  <c r="K39" i="9"/>
  <c r="K39" i="8"/>
  <c r="K39" i="11"/>
  <c r="K39" i="10"/>
  <c r="K34" i="10"/>
  <c r="K34" i="7"/>
  <c r="K34" i="9"/>
  <c r="K34" i="8"/>
  <c r="K34" i="11"/>
  <c r="K30" i="11"/>
  <c r="K30" i="7"/>
  <c r="K30" i="10"/>
  <c r="K30" i="9"/>
  <c r="K30" i="8"/>
  <c r="K20" i="9"/>
  <c r="K20" i="11"/>
  <c r="K20" i="7"/>
  <c r="K20" i="10"/>
  <c r="K20" i="8"/>
  <c r="K42" i="10"/>
  <c r="K42" i="11"/>
  <c r="K42" i="7"/>
  <c r="K42" i="9"/>
  <c r="K42" i="8"/>
  <c r="H3" i="4"/>
  <c r="L3" i="3" s="1"/>
  <c r="AD3" i="3" s="1"/>
  <c r="H3" i="22"/>
  <c r="M3" i="3" s="1"/>
  <c r="AE3" i="3" s="1"/>
  <c r="K36" i="12"/>
  <c r="K36" i="18"/>
  <c r="K36" i="14"/>
  <c r="K36" i="20"/>
  <c r="K36" i="16"/>
  <c r="K27" i="18"/>
  <c r="K27" i="20"/>
  <c r="K27" i="14"/>
  <c r="K27" i="16"/>
  <c r="K27" i="12"/>
  <c r="K8" i="18"/>
  <c r="K8" i="20"/>
  <c r="K8" i="12"/>
  <c r="K8" i="16"/>
  <c r="K8" i="14"/>
  <c r="K3" i="12"/>
  <c r="O3" i="12" s="1"/>
  <c r="P3" i="12" s="1"/>
  <c r="R3" i="12" s="1"/>
  <c r="L4" i="12" s="1"/>
  <c r="N4" i="12" s="1"/>
  <c r="K3" i="18"/>
  <c r="O3" i="18" s="1"/>
  <c r="K3" i="16"/>
  <c r="O3" i="16" s="1"/>
  <c r="K3" i="20"/>
  <c r="O3" i="20" s="1"/>
  <c r="P3" i="20" s="1"/>
  <c r="R3" i="20" s="1"/>
  <c r="L4" i="20" s="1"/>
  <c r="N4" i="20" s="1"/>
  <c r="K3" i="14"/>
  <c r="O3" i="14" s="1"/>
  <c r="K19" i="18"/>
  <c r="K19" i="20"/>
  <c r="K19" i="14"/>
  <c r="K19" i="16"/>
  <c r="K19" i="12"/>
  <c r="K4" i="12"/>
  <c r="K4" i="18"/>
  <c r="K4" i="14"/>
  <c r="K4" i="20"/>
  <c r="K4" i="16"/>
  <c r="K26" i="20"/>
  <c r="K26" i="14"/>
  <c r="K26" i="18"/>
  <c r="K26" i="16"/>
  <c r="K26" i="12"/>
  <c r="K16" i="18"/>
  <c r="K16" i="20"/>
  <c r="K16" i="12"/>
  <c r="K16" i="16"/>
  <c r="K16" i="14"/>
  <c r="K20" i="12"/>
  <c r="K20" i="18"/>
  <c r="K20" i="14"/>
  <c r="K20" i="20"/>
  <c r="K20" i="16"/>
  <c r="K9" i="14"/>
  <c r="K9" i="16"/>
  <c r="K9" i="20"/>
  <c r="K9" i="18"/>
  <c r="K9" i="12"/>
  <c r="K38" i="20"/>
  <c r="K38" i="12"/>
  <c r="K38" i="16"/>
  <c r="K38" i="14"/>
  <c r="K38" i="18"/>
  <c r="K33" i="14"/>
  <c r="K33" i="16"/>
  <c r="K33" i="20"/>
  <c r="K33" i="18"/>
  <c r="K33" i="12"/>
  <c r="K37" i="16"/>
  <c r="K37" i="12"/>
  <c r="K37" i="20"/>
  <c r="K37" i="18"/>
  <c r="K37" i="14"/>
  <c r="K6" i="20"/>
  <c r="K6" i="12"/>
  <c r="K6" i="18"/>
  <c r="K6" i="16"/>
  <c r="K6" i="14"/>
  <c r="K41" i="14"/>
  <c r="K41" i="16"/>
  <c r="K41" i="20"/>
  <c r="K41" i="18"/>
  <c r="K41" i="12"/>
  <c r="K30" i="20"/>
  <c r="K30" i="12"/>
  <c r="K30" i="16"/>
  <c r="K30" i="18"/>
  <c r="K30" i="14"/>
  <c r="K13" i="16"/>
  <c r="K13" i="12"/>
  <c r="K13" i="20"/>
  <c r="K13" i="18"/>
  <c r="K13" i="14"/>
  <c r="K25" i="14"/>
  <c r="K25" i="16"/>
  <c r="K25" i="18"/>
  <c r="K25" i="12"/>
  <c r="K25" i="20"/>
  <c r="K22" i="20"/>
  <c r="K22" i="12"/>
  <c r="K22" i="16"/>
  <c r="K22" i="14"/>
  <c r="K22" i="18"/>
  <c r="K29" i="16"/>
  <c r="K29" i="12"/>
  <c r="K29" i="18"/>
  <c r="K29" i="14"/>
  <c r="K29" i="20"/>
  <c r="K32" i="18"/>
  <c r="K32" i="20"/>
  <c r="K32" i="12"/>
  <c r="K32" i="16"/>
  <c r="K32" i="14"/>
  <c r="K15" i="18"/>
  <c r="K15" i="20"/>
  <c r="K15" i="12"/>
  <c r="K15" i="14"/>
  <c r="K15" i="16"/>
  <c r="K5" i="16"/>
  <c r="K5" i="12"/>
  <c r="K5" i="18"/>
  <c r="K5" i="14"/>
  <c r="K5" i="20"/>
  <c r="K24" i="18"/>
  <c r="K24" i="20"/>
  <c r="K24" i="12"/>
  <c r="K24" i="16"/>
  <c r="K24" i="14"/>
  <c r="K31" i="18"/>
  <c r="K31" i="20"/>
  <c r="K31" i="14"/>
  <c r="K31" i="12"/>
  <c r="K31" i="16"/>
  <c r="K7" i="18"/>
  <c r="K7" i="14"/>
  <c r="K7" i="20"/>
  <c r="K7" i="12"/>
  <c r="K7" i="16"/>
  <c r="K42" i="20"/>
  <c r="K42" i="14"/>
  <c r="K42" i="18"/>
  <c r="K42" i="16"/>
  <c r="K42" i="12"/>
  <c r="K23" i="18"/>
  <c r="K23" i="20"/>
  <c r="K23" i="12"/>
  <c r="K23" i="16"/>
  <c r="K23" i="14"/>
  <c r="K17" i="14"/>
  <c r="K17" i="20"/>
  <c r="K17" i="16"/>
  <c r="K17" i="18"/>
  <c r="K17" i="12"/>
  <c r="K12" i="12"/>
  <c r="K12" i="18"/>
  <c r="K12" i="14"/>
  <c r="K12" i="20"/>
  <c r="K12" i="16"/>
  <c r="K21" i="16"/>
  <c r="K21" i="12"/>
  <c r="K21" i="20"/>
  <c r="K21" i="18"/>
  <c r="K21" i="14"/>
  <c r="K34" i="20"/>
  <c r="K34" i="14"/>
  <c r="K34" i="18"/>
  <c r="K34" i="16"/>
  <c r="K34" i="12"/>
  <c r="K43" i="18"/>
  <c r="K43" i="20"/>
  <c r="K43" i="14"/>
  <c r="K43" i="16"/>
  <c r="K43" i="12"/>
  <c r="K14" i="20"/>
  <c r="K14" i="12"/>
  <c r="K14" i="18"/>
  <c r="K14" i="16"/>
  <c r="K14" i="14"/>
  <c r="K40" i="18"/>
  <c r="K40" i="20"/>
  <c r="K40" i="12"/>
  <c r="K40" i="16"/>
  <c r="K40" i="14"/>
  <c r="K28" i="12"/>
  <c r="K28" i="18"/>
  <c r="K28" i="14"/>
  <c r="K28" i="20"/>
  <c r="K28" i="16"/>
  <c r="K10" i="20"/>
  <c r="K10" i="14"/>
  <c r="K10" i="18"/>
  <c r="K10" i="16"/>
  <c r="K10" i="12"/>
  <c r="K35" i="18"/>
  <c r="K35" i="20"/>
  <c r="K35" i="14"/>
  <c r="K35" i="16"/>
  <c r="K35" i="12"/>
  <c r="K11" i="18"/>
  <c r="K11" i="20"/>
  <c r="K11" i="14"/>
  <c r="K11" i="16"/>
  <c r="K11" i="12"/>
  <c r="K18" i="20"/>
  <c r="K18" i="14"/>
  <c r="K18" i="18"/>
  <c r="K18" i="16"/>
  <c r="K18" i="12"/>
  <c r="K39" i="18"/>
  <c r="K39" i="20"/>
  <c r="K39" i="12"/>
  <c r="K39" i="14"/>
  <c r="K39" i="16"/>
  <c r="K24" i="17"/>
  <c r="K24" i="15"/>
  <c r="K24" i="19"/>
  <c r="K24" i="13"/>
  <c r="K24" i="21"/>
  <c r="K31" i="19"/>
  <c r="K31" i="15"/>
  <c r="K31" i="21"/>
  <c r="K31" i="17"/>
  <c r="K31" i="13"/>
  <c r="K32" i="17"/>
  <c r="K32" i="15"/>
  <c r="K32" i="19"/>
  <c r="K32" i="13"/>
  <c r="K32" i="21"/>
  <c r="K19" i="19"/>
  <c r="K19" i="13"/>
  <c r="K19" i="21"/>
  <c r="K19" i="15"/>
  <c r="K19" i="17"/>
  <c r="K38" i="21"/>
  <c r="K38" i="17"/>
  <c r="K38" i="15"/>
  <c r="K38" i="13"/>
  <c r="K38" i="19"/>
  <c r="K41" i="21"/>
  <c r="K41" i="13"/>
  <c r="K41" i="17"/>
  <c r="K41" i="15"/>
  <c r="K41" i="19"/>
  <c r="K6" i="15"/>
  <c r="K6" i="21"/>
  <c r="K6" i="17"/>
  <c r="K6" i="13"/>
  <c r="K6" i="19"/>
  <c r="K40" i="17"/>
  <c r="K40" i="13"/>
  <c r="K40" i="15"/>
  <c r="K40" i="19"/>
  <c r="K40" i="21"/>
  <c r="K27" i="19"/>
  <c r="K27" i="13"/>
  <c r="K27" i="21"/>
  <c r="K27" i="15"/>
  <c r="K27" i="17"/>
  <c r="K3" i="19"/>
  <c r="O3" i="19" s="1"/>
  <c r="K3" i="17"/>
  <c r="O3" i="17" s="1"/>
  <c r="K3" i="13"/>
  <c r="O3" i="13" s="1"/>
  <c r="Q3" i="13" s="1"/>
  <c r="S3" i="13" s="1"/>
  <c r="M3" i="23" s="1"/>
  <c r="K3" i="21"/>
  <c r="O3" i="21" s="1"/>
  <c r="Q3" i="21" s="1"/>
  <c r="S3" i="21" s="1"/>
  <c r="K3" i="15"/>
  <c r="O3" i="15" s="1"/>
  <c r="P3" i="15" s="1"/>
  <c r="R3" i="15" s="1"/>
  <c r="L4" i="15" s="1"/>
  <c r="N4" i="15" s="1"/>
  <c r="K16" i="17"/>
  <c r="K16" i="15"/>
  <c r="K16" i="19"/>
  <c r="K16" i="13"/>
  <c r="K16" i="21"/>
  <c r="K18" i="13"/>
  <c r="K18" i="21"/>
  <c r="K18" i="15"/>
  <c r="K18" i="17"/>
  <c r="K18" i="19"/>
  <c r="K21" i="21"/>
  <c r="K21" i="17"/>
  <c r="K21" i="19"/>
  <c r="K21" i="13"/>
  <c r="K21" i="15"/>
  <c r="K23" i="19"/>
  <c r="K23" i="15"/>
  <c r="K23" i="21"/>
  <c r="K23" i="17"/>
  <c r="K23" i="13"/>
  <c r="K5" i="21"/>
  <c r="K5" i="17"/>
  <c r="K5" i="19"/>
  <c r="K5" i="13"/>
  <c r="K5" i="15"/>
  <c r="K26" i="13"/>
  <c r="K26" i="21"/>
  <c r="K26" i="15"/>
  <c r="K26" i="17"/>
  <c r="K26" i="19"/>
  <c r="K4" i="17"/>
  <c r="K4" i="19"/>
  <c r="K4" i="13"/>
  <c r="K4" i="15"/>
  <c r="K4" i="21"/>
  <c r="K43" i="19"/>
  <c r="K43" i="13"/>
  <c r="K43" i="21"/>
  <c r="K43" i="15"/>
  <c r="K43" i="17"/>
  <c r="K10" i="13"/>
  <c r="K10" i="21"/>
  <c r="K10" i="15"/>
  <c r="K10" i="17"/>
  <c r="K10" i="19"/>
  <c r="K8" i="17"/>
  <c r="K8" i="15"/>
  <c r="K8" i="19"/>
  <c r="K8" i="21"/>
  <c r="K8" i="13"/>
  <c r="K33" i="21"/>
  <c r="K33" i="13"/>
  <c r="K33" i="17"/>
  <c r="K33" i="15"/>
  <c r="K33" i="19"/>
  <c r="K35" i="19"/>
  <c r="K35" i="13"/>
  <c r="K35" i="21"/>
  <c r="K35" i="15"/>
  <c r="K35" i="17"/>
  <c r="K34" i="13"/>
  <c r="K34" i="21"/>
  <c r="K34" i="15"/>
  <c r="K34" i="17"/>
  <c r="K34" i="19"/>
  <c r="K9" i="21"/>
  <c r="K9" i="13"/>
  <c r="K9" i="17"/>
  <c r="K9" i="15"/>
  <c r="K9" i="19"/>
  <c r="K29" i="21"/>
  <c r="K29" i="17"/>
  <c r="K29" i="19"/>
  <c r="K29" i="13"/>
  <c r="K29" i="15"/>
  <c r="K15" i="19"/>
  <c r="K15" i="15"/>
  <c r="K15" i="21"/>
  <c r="K15" i="17"/>
  <c r="K15" i="13"/>
  <c r="K20" i="17"/>
  <c r="K20" i="19"/>
  <c r="K20" i="13"/>
  <c r="K20" i="15"/>
  <c r="K20" i="21"/>
  <c r="K7" i="19"/>
  <c r="K7" i="15"/>
  <c r="K7" i="21"/>
  <c r="K7" i="17"/>
  <c r="K7" i="13"/>
  <c r="K39" i="19"/>
  <c r="K39" i="15"/>
  <c r="K39" i="21"/>
  <c r="K39" i="17"/>
  <c r="K39" i="13"/>
  <c r="K42" i="13"/>
  <c r="K42" i="21"/>
  <c r="K42" i="15"/>
  <c r="K42" i="17"/>
  <c r="K42" i="19"/>
  <c r="K11" i="19"/>
  <c r="K11" i="13"/>
  <c r="K11" i="21"/>
  <c r="K11" i="15"/>
  <c r="K11" i="17"/>
  <c r="K12" i="17"/>
  <c r="K12" i="19"/>
  <c r="K12" i="13"/>
  <c r="K12" i="15"/>
  <c r="K12" i="21"/>
  <c r="K17" i="21"/>
  <c r="K17" i="13"/>
  <c r="K17" i="17"/>
  <c r="K17" i="15"/>
  <c r="K17" i="19"/>
  <c r="K28" i="17"/>
  <c r="K28" i="19"/>
  <c r="K28" i="13"/>
  <c r="K28" i="15"/>
  <c r="K28" i="21"/>
  <c r="K30" i="21"/>
  <c r="K30" i="15"/>
  <c r="K30" i="17"/>
  <c r="K30" i="13"/>
  <c r="K30" i="19"/>
  <c r="K13" i="21"/>
  <c r="K13" i="17"/>
  <c r="K13" i="19"/>
  <c r="K13" i="13"/>
  <c r="K13" i="15"/>
  <c r="K14" i="21"/>
  <c r="K14" i="17"/>
  <c r="K14" i="13"/>
  <c r="K14" i="19"/>
  <c r="K14" i="15"/>
  <c r="K37" i="21"/>
  <c r="K37" i="17"/>
  <c r="K37" i="19"/>
  <c r="K37" i="13"/>
  <c r="K37" i="15"/>
  <c r="K22" i="15"/>
  <c r="K22" i="21"/>
  <c r="K22" i="17"/>
  <c r="K22" i="13"/>
  <c r="K22" i="19"/>
  <c r="K25" i="21"/>
  <c r="K25" i="13"/>
  <c r="K25" i="17"/>
  <c r="K25" i="15"/>
  <c r="K25" i="19"/>
  <c r="K36" i="17"/>
  <c r="K36" i="19"/>
  <c r="K36" i="13"/>
  <c r="K36" i="15"/>
  <c r="K36" i="21"/>
  <c r="N3" i="19"/>
  <c r="P3" i="18"/>
  <c r="R3" i="18" s="1"/>
  <c r="L4" i="18" s="1"/>
  <c r="Q3" i="18"/>
  <c r="S3" i="18" s="1"/>
  <c r="N3" i="17"/>
  <c r="N3" i="16"/>
  <c r="N3" i="14"/>
  <c r="Q3" i="7"/>
  <c r="S3" i="7" s="1"/>
  <c r="Q3" i="10" l="1"/>
  <c r="S3" i="10" s="1"/>
  <c r="P3" i="4" s="1"/>
  <c r="P3" i="8"/>
  <c r="R3" i="8" s="1"/>
  <c r="L4" i="8" s="1"/>
  <c r="N4" i="8" s="1"/>
  <c r="Q3" i="9"/>
  <c r="S3" i="9" s="1"/>
  <c r="M4" i="9" s="1"/>
  <c r="E4" i="4" s="1"/>
  <c r="O3" i="3"/>
  <c r="P3" i="3" s="1"/>
  <c r="Q3" i="11"/>
  <c r="S3" i="11" s="1"/>
  <c r="Q3" i="4" s="1"/>
  <c r="Q3" i="20"/>
  <c r="S3" i="20" s="1"/>
  <c r="Q3" i="22" s="1"/>
  <c r="Q3" i="15"/>
  <c r="S3" i="15" s="1"/>
  <c r="N3" i="23" s="1"/>
  <c r="P3" i="13"/>
  <c r="R3" i="13" s="1"/>
  <c r="L4" i="13" s="1"/>
  <c r="N4" i="13" s="1"/>
  <c r="P3" i="21"/>
  <c r="R3" i="21" s="1"/>
  <c r="L4" i="21" s="1"/>
  <c r="N4" i="21" s="1"/>
  <c r="Q3" i="12"/>
  <c r="S3" i="12" s="1"/>
  <c r="M4" i="12" s="1"/>
  <c r="M4" i="13"/>
  <c r="C4" i="23" s="1"/>
  <c r="M4" i="21"/>
  <c r="Q3" i="23"/>
  <c r="M4" i="20"/>
  <c r="M4" i="18"/>
  <c r="F4" i="22" s="1"/>
  <c r="P3" i="22"/>
  <c r="P3" i="19"/>
  <c r="R3" i="19" s="1"/>
  <c r="L4" i="19" s="1"/>
  <c r="Q3" i="19"/>
  <c r="S3" i="19" s="1"/>
  <c r="N4" i="18"/>
  <c r="P3" i="17"/>
  <c r="R3" i="17" s="1"/>
  <c r="L4" i="17" s="1"/>
  <c r="Q3" i="17"/>
  <c r="S3" i="17" s="1"/>
  <c r="P3" i="16"/>
  <c r="R3" i="16" s="1"/>
  <c r="L4" i="16" s="1"/>
  <c r="Q3" i="16"/>
  <c r="S3" i="16" s="1"/>
  <c r="P3" i="14"/>
  <c r="R3" i="14" s="1"/>
  <c r="L4" i="14" s="1"/>
  <c r="Q3" i="14"/>
  <c r="S3" i="14" s="1"/>
  <c r="M4" i="7"/>
  <c r="M3" i="4"/>
  <c r="M4" i="8"/>
  <c r="N3" i="4"/>
  <c r="M4" i="10" l="1"/>
  <c r="O4" i="10" s="1"/>
  <c r="Q4" i="10" s="1"/>
  <c r="S4" i="10" s="1"/>
  <c r="P4" i="4" s="1"/>
  <c r="M4" i="15"/>
  <c r="O3" i="4"/>
  <c r="R3" i="4" s="1"/>
  <c r="U3" i="3" s="1"/>
  <c r="F4" i="4"/>
  <c r="M4" i="11"/>
  <c r="O4" i="11" s="1"/>
  <c r="M3" i="22"/>
  <c r="O4" i="18"/>
  <c r="Q4" i="18" s="1"/>
  <c r="S4" i="18" s="1"/>
  <c r="O4" i="13"/>
  <c r="Q4" i="13" s="1"/>
  <c r="S4" i="13" s="1"/>
  <c r="M4" i="23" s="1"/>
  <c r="O4" i="21"/>
  <c r="G4" i="23"/>
  <c r="O4" i="20"/>
  <c r="G4" i="22"/>
  <c r="M4" i="19"/>
  <c r="F4" i="23" s="1"/>
  <c r="P3" i="23"/>
  <c r="M4" i="17"/>
  <c r="E4" i="23" s="1"/>
  <c r="O3" i="23"/>
  <c r="O4" i="9"/>
  <c r="Q4" i="9" s="1"/>
  <c r="S4" i="9" s="1"/>
  <c r="O4" i="4" s="1"/>
  <c r="O4" i="15"/>
  <c r="D4" i="23"/>
  <c r="M4" i="14"/>
  <c r="D4" i="22" s="1"/>
  <c r="N3" i="22"/>
  <c r="O4" i="12"/>
  <c r="C4" i="22"/>
  <c r="M4" i="16"/>
  <c r="E4" i="22" s="1"/>
  <c r="O3" i="22"/>
  <c r="P4" i="18"/>
  <c r="R4" i="18" s="1"/>
  <c r="L5" i="18" s="1"/>
  <c r="N5" i="18" s="1"/>
  <c r="N4" i="19"/>
  <c r="N4" i="17"/>
  <c r="N4" i="16"/>
  <c r="N4" i="14"/>
  <c r="M5" i="10"/>
  <c r="F5" i="4" s="1"/>
  <c r="O4" i="8"/>
  <c r="D4" i="4"/>
  <c r="O4" i="7"/>
  <c r="C4" i="4"/>
  <c r="P4" i="10" l="1"/>
  <c r="R4" i="10" s="1"/>
  <c r="L5" i="10" s="1"/>
  <c r="N5" i="10" s="1"/>
  <c r="G4" i="4"/>
  <c r="H4" i="4" s="1"/>
  <c r="L4" i="3" s="1"/>
  <c r="AD4" i="3" s="1"/>
  <c r="M5" i="13"/>
  <c r="C5" i="23" s="1"/>
  <c r="P4" i="13"/>
  <c r="R4" i="13" s="1"/>
  <c r="L5" i="13" s="1"/>
  <c r="N5" i="13" s="1"/>
  <c r="O4" i="14"/>
  <c r="P4" i="14" s="1"/>
  <c r="R4" i="14" s="1"/>
  <c r="L5" i="14" s="1"/>
  <c r="O4" i="16"/>
  <c r="P4" i="16" s="1"/>
  <c r="R4" i="16" s="1"/>
  <c r="L5" i="16" s="1"/>
  <c r="N5" i="16" s="1"/>
  <c r="O4" i="19"/>
  <c r="P4" i="19" s="1"/>
  <c r="R4" i="19" s="1"/>
  <c r="L5" i="19" s="1"/>
  <c r="N5" i="19" s="1"/>
  <c r="O4" i="17"/>
  <c r="Q4" i="17" s="1"/>
  <c r="S4" i="17" s="1"/>
  <c r="H4" i="22"/>
  <c r="M4" i="3" s="1"/>
  <c r="AE4" i="3" s="1"/>
  <c r="H4" i="23"/>
  <c r="N4" i="3" s="1"/>
  <c r="AF4" i="3" s="1"/>
  <c r="P4" i="21"/>
  <c r="R4" i="21" s="1"/>
  <c r="L5" i="21" s="1"/>
  <c r="N5" i="21" s="1"/>
  <c r="Q4" i="21"/>
  <c r="S4" i="21" s="1"/>
  <c r="P4" i="20"/>
  <c r="R4" i="20" s="1"/>
  <c r="L5" i="20" s="1"/>
  <c r="N5" i="20" s="1"/>
  <c r="Q4" i="20"/>
  <c r="S4" i="20" s="1"/>
  <c r="R3" i="23"/>
  <c r="W3" i="3" s="1"/>
  <c r="M5" i="18"/>
  <c r="F5" i="22" s="1"/>
  <c r="P4" i="22"/>
  <c r="P4" i="9"/>
  <c r="R4" i="9" s="1"/>
  <c r="L5" i="9" s="1"/>
  <c r="N5" i="9" s="1"/>
  <c r="M5" i="9"/>
  <c r="O5" i="9" s="1"/>
  <c r="P4" i="15"/>
  <c r="R4" i="15" s="1"/>
  <c r="L5" i="15" s="1"/>
  <c r="N5" i="15" s="1"/>
  <c r="Q4" i="15"/>
  <c r="S4" i="15" s="1"/>
  <c r="R3" i="22"/>
  <c r="V3" i="3" s="1"/>
  <c r="P4" i="12"/>
  <c r="R4" i="12" s="1"/>
  <c r="L5" i="12" s="1"/>
  <c r="N5" i="12" s="1"/>
  <c r="Q4" i="12"/>
  <c r="S4" i="12" s="1"/>
  <c r="Q4" i="16"/>
  <c r="S4" i="16" s="1"/>
  <c r="Q4" i="14"/>
  <c r="S4" i="14" s="1"/>
  <c r="O5" i="10"/>
  <c r="P4" i="7"/>
  <c r="R4" i="7" s="1"/>
  <c r="L5" i="7" s="1"/>
  <c r="N5" i="7" s="1"/>
  <c r="Q4" i="7"/>
  <c r="S4" i="7" s="1"/>
  <c r="P4" i="11"/>
  <c r="R4" i="11" s="1"/>
  <c r="L5" i="11" s="1"/>
  <c r="N5" i="11" s="1"/>
  <c r="Q4" i="11"/>
  <c r="S4" i="11" s="1"/>
  <c r="Q4" i="8"/>
  <c r="S4" i="8" s="1"/>
  <c r="P4" i="8"/>
  <c r="R4" i="8" s="1"/>
  <c r="L5" i="8" s="1"/>
  <c r="N5" i="8" s="1"/>
  <c r="P5" i="10" l="1"/>
  <c r="R5" i="10" s="1"/>
  <c r="L6" i="10" s="1"/>
  <c r="P4" i="17"/>
  <c r="R4" i="17" s="1"/>
  <c r="L5" i="17" s="1"/>
  <c r="N5" i="17" s="1"/>
  <c r="Q4" i="19"/>
  <c r="S4" i="19" s="1"/>
  <c r="M5" i="19" s="1"/>
  <c r="F5" i="23" s="1"/>
  <c r="O5" i="13"/>
  <c r="P5" i="13" s="1"/>
  <c r="R5" i="13" s="1"/>
  <c r="L6" i="13" s="1"/>
  <c r="N6" i="13" s="1"/>
  <c r="O5" i="18"/>
  <c r="Q5" i="18" s="1"/>
  <c r="S5" i="18" s="1"/>
  <c r="M6" i="18" s="1"/>
  <c r="O4" i="3"/>
  <c r="P4" i="3" s="1"/>
  <c r="X3" i="3"/>
  <c r="M5" i="21"/>
  <c r="Q4" i="23"/>
  <c r="M5" i="20"/>
  <c r="Q4" i="22"/>
  <c r="M5" i="17"/>
  <c r="E5" i="23" s="1"/>
  <c r="O4" i="23"/>
  <c r="E5" i="4"/>
  <c r="M5" i="15"/>
  <c r="N4" i="23"/>
  <c r="M5" i="14"/>
  <c r="N4" i="22"/>
  <c r="M5" i="12"/>
  <c r="M4" i="22"/>
  <c r="M5" i="16"/>
  <c r="E5" i="22" s="1"/>
  <c r="O4" i="22"/>
  <c r="N5" i="14"/>
  <c r="Q5" i="10"/>
  <c r="S5" i="10" s="1"/>
  <c r="P5" i="4" s="1"/>
  <c r="P5" i="9"/>
  <c r="R5" i="9" s="1"/>
  <c r="L6" i="9" s="1"/>
  <c r="N6" i="9" s="1"/>
  <c r="M5" i="8"/>
  <c r="N4" i="4"/>
  <c r="M5" i="11"/>
  <c r="Q4" i="4"/>
  <c r="M5" i="7"/>
  <c r="M4" i="4"/>
  <c r="N6" i="10"/>
  <c r="Q5" i="9"/>
  <c r="S5" i="9" s="1"/>
  <c r="P4" i="23" l="1"/>
  <c r="R4" i="23" s="1"/>
  <c r="W4" i="3" s="1"/>
  <c r="Q5" i="13"/>
  <c r="S5" i="13" s="1"/>
  <c r="M6" i="13" s="1"/>
  <c r="O6" i="13" s="1"/>
  <c r="P6" i="13" s="1"/>
  <c r="R6" i="13" s="1"/>
  <c r="L7" i="13" s="1"/>
  <c r="N7" i="13" s="1"/>
  <c r="P5" i="22"/>
  <c r="P5" i="18"/>
  <c r="R5" i="18" s="1"/>
  <c r="L6" i="18" s="1"/>
  <c r="N6" i="18" s="1"/>
  <c r="F6" i="22"/>
  <c r="O6" i="18"/>
  <c r="O5" i="19"/>
  <c r="Q5" i="19" s="1"/>
  <c r="S5" i="19" s="1"/>
  <c r="P5" i="23" s="1"/>
  <c r="R4" i="22"/>
  <c r="V4" i="3" s="1"/>
  <c r="O5" i="17"/>
  <c r="Q5" i="17" s="1"/>
  <c r="S5" i="17" s="1"/>
  <c r="M6" i="17" s="1"/>
  <c r="E6" i="23" s="1"/>
  <c r="G5" i="23"/>
  <c r="O5" i="21"/>
  <c r="G5" i="22"/>
  <c r="O5" i="20"/>
  <c r="O5" i="16"/>
  <c r="Q5" i="16" s="1"/>
  <c r="S5" i="16" s="1"/>
  <c r="M6" i="16" s="1"/>
  <c r="E6" i="22" s="1"/>
  <c r="D5" i="23"/>
  <c r="O5" i="15"/>
  <c r="O5" i="14"/>
  <c r="P5" i="14" s="1"/>
  <c r="R5" i="14" s="1"/>
  <c r="L6" i="14" s="1"/>
  <c r="N6" i="14" s="1"/>
  <c r="D5" i="22"/>
  <c r="O5" i="12"/>
  <c r="C5" i="22"/>
  <c r="M6" i="10"/>
  <c r="O6" i="10" s="1"/>
  <c r="P6" i="10" s="1"/>
  <c r="R6" i="10" s="1"/>
  <c r="L7" i="10" s="1"/>
  <c r="N7" i="10" s="1"/>
  <c r="R4" i="4"/>
  <c r="U4" i="3" s="1"/>
  <c r="O5" i="7"/>
  <c r="C5" i="4"/>
  <c r="O5" i="8"/>
  <c r="D5" i="4"/>
  <c r="O5" i="11"/>
  <c r="G5" i="4"/>
  <c r="M6" i="9"/>
  <c r="E6" i="4" s="1"/>
  <c r="O5" i="4"/>
  <c r="C6" i="23" l="1"/>
  <c r="M5" i="23"/>
  <c r="P5" i="19"/>
  <c r="R5" i="19" s="1"/>
  <c r="L6" i="19" s="1"/>
  <c r="N6" i="19" s="1"/>
  <c r="M6" i="19"/>
  <c r="F6" i="23" s="1"/>
  <c r="P6" i="18"/>
  <c r="R6" i="18" s="1"/>
  <c r="L7" i="18" s="1"/>
  <c r="N7" i="18" s="1"/>
  <c r="P5" i="16"/>
  <c r="R5" i="16" s="1"/>
  <c r="L6" i="16" s="1"/>
  <c r="N6" i="16" s="1"/>
  <c r="P5" i="17"/>
  <c r="R5" i="17" s="1"/>
  <c r="L6" i="17" s="1"/>
  <c r="N6" i="17" s="1"/>
  <c r="F6" i="4"/>
  <c r="O5" i="23"/>
  <c r="O5" i="22"/>
  <c r="Q5" i="14"/>
  <c r="S5" i="14" s="1"/>
  <c r="M6" i="14" s="1"/>
  <c r="H5" i="22"/>
  <c r="M5" i="3" s="1"/>
  <c r="AE5" i="3" s="1"/>
  <c r="H5" i="23"/>
  <c r="N5" i="3" s="1"/>
  <c r="AF5" i="3" s="1"/>
  <c r="Q6" i="13"/>
  <c r="S6" i="13" s="1"/>
  <c r="M7" i="13" s="1"/>
  <c r="X4" i="3"/>
  <c r="Q5" i="21"/>
  <c r="S5" i="21" s="1"/>
  <c r="P5" i="21"/>
  <c r="R5" i="21" s="1"/>
  <c r="L6" i="21" s="1"/>
  <c r="N6" i="21" s="1"/>
  <c r="Q5" i="20"/>
  <c r="S5" i="20" s="1"/>
  <c r="P5" i="20"/>
  <c r="R5" i="20" s="1"/>
  <c r="L6" i="20" s="1"/>
  <c r="N6" i="20" s="1"/>
  <c r="O6" i="17"/>
  <c r="Q5" i="15"/>
  <c r="S5" i="15" s="1"/>
  <c r="P5" i="15"/>
  <c r="R5" i="15" s="1"/>
  <c r="L6" i="15" s="1"/>
  <c r="N6" i="15" s="1"/>
  <c r="Q5" i="12"/>
  <c r="S5" i="12" s="1"/>
  <c r="P5" i="12"/>
  <c r="R5" i="12" s="1"/>
  <c r="L6" i="12" s="1"/>
  <c r="N6" i="12" s="1"/>
  <c r="O6" i="16"/>
  <c r="Q6" i="18"/>
  <c r="S6" i="18" s="1"/>
  <c r="O6" i="9"/>
  <c r="Q6" i="9" s="1"/>
  <c r="S6" i="9" s="1"/>
  <c r="O6" i="4" s="1"/>
  <c r="Q6" i="10"/>
  <c r="S6" i="10" s="1"/>
  <c r="P6" i="4" s="1"/>
  <c r="H5" i="4"/>
  <c r="L5" i="3" s="1"/>
  <c r="AD5" i="3" s="1"/>
  <c r="Q5" i="11"/>
  <c r="S5" i="11" s="1"/>
  <c r="P5" i="11"/>
  <c r="R5" i="11" s="1"/>
  <c r="L6" i="11" s="1"/>
  <c r="N6" i="11" s="1"/>
  <c r="Q5" i="8"/>
  <c r="S5" i="8" s="1"/>
  <c r="P5" i="8"/>
  <c r="R5" i="8" s="1"/>
  <c r="L6" i="8" s="1"/>
  <c r="N6" i="8" s="1"/>
  <c r="Q5" i="7"/>
  <c r="S5" i="7" s="1"/>
  <c r="P5" i="7"/>
  <c r="R5" i="7" s="1"/>
  <c r="L6" i="7" s="1"/>
  <c r="N6" i="7" s="1"/>
  <c r="O6" i="19" l="1"/>
  <c r="P6" i="19" s="1"/>
  <c r="R6" i="19" s="1"/>
  <c r="L7" i="19" s="1"/>
  <c r="N7" i="19" s="1"/>
  <c r="Q6" i="17"/>
  <c r="S6" i="17" s="1"/>
  <c r="M7" i="17" s="1"/>
  <c r="Q6" i="16"/>
  <c r="S6" i="16" s="1"/>
  <c r="M7" i="16" s="1"/>
  <c r="E7" i="22" s="1"/>
  <c r="D6" i="22"/>
  <c r="O6" i="14"/>
  <c r="Q6" i="14" s="1"/>
  <c r="S6" i="14" s="1"/>
  <c r="M7" i="14" s="1"/>
  <c r="N5" i="22"/>
  <c r="M6" i="23"/>
  <c r="P6" i="17"/>
  <c r="R6" i="17" s="1"/>
  <c r="L7" i="17" s="1"/>
  <c r="N7" i="17" s="1"/>
  <c r="M6" i="21"/>
  <c r="Q5" i="23"/>
  <c r="M6" i="20"/>
  <c r="Q5" i="22"/>
  <c r="M7" i="18"/>
  <c r="F7" i="22" s="1"/>
  <c r="P6" i="22"/>
  <c r="P6" i="16"/>
  <c r="R6" i="16" s="1"/>
  <c r="L7" i="16" s="1"/>
  <c r="N7" i="16" s="1"/>
  <c r="M6" i="15"/>
  <c r="N5" i="23"/>
  <c r="O7" i="13"/>
  <c r="C7" i="23"/>
  <c r="M6" i="12"/>
  <c r="M5" i="22"/>
  <c r="O5" i="3"/>
  <c r="P5" i="3" s="1"/>
  <c r="P6" i="9"/>
  <c r="R6" i="9" s="1"/>
  <c r="L7" i="9" s="1"/>
  <c r="N7" i="9" s="1"/>
  <c r="M7" i="9"/>
  <c r="E7" i="4" s="1"/>
  <c r="M7" i="10"/>
  <c r="M6" i="11"/>
  <c r="Q5" i="4"/>
  <c r="M6" i="7"/>
  <c r="M5" i="4"/>
  <c r="M6" i="8"/>
  <c r="N5" i="4"/>
  <c r="Q6" i="19" l="1"/>
  <c r="S6" i="19" s="1"/>
  <c r="M7" i="19" s="1"/>
  <c r="O6" i="23"/>
  <c r="O6" i="22"/>
  <c r="P6" i="14"/>
  <c r="R6" i="14" s="1"/>
  <c r="L7" i="14" s="1"/>
  <c r="N7" i="14" s="1"/>
  <c r="N6" i="22"/>
  <c r="D7" i="22"/>
  <c r="O7" i="14"/>
  <c r="O7" i="18"/>
  <c r="Q7" i="18" s="1"/>
  <c r="S7" i="18" s="1"/>
  <c r="M8" i="18" s="1"/>
  <c r="R5" i="22"/>
  <c r="V5" i="3" s="1"/>
  <c r="R5" i="23"/>
  <c r="W5" i="3" s="1"/>
  <c r="G6" i="23"/>
  <c r="O6" i="21"/>
  <c r="G6" i="22"/>
  <c r="O6" i="20"/>
  <c r="O7" i="17"/>
  <c r="E7" i="23"/>
  <c r="O6" i="15"/>
  <c r="D6" i="23"/>
  <c r="P7" i="13"/>
  <c r="R7" i="13" s="1"/>
  <c r="L8" i="13" s="1"/>
  <c r="N8" i="13" s="1"/>
  <c r="Q7" i="13"/>
  <c r="S7" i="13" s="1"/>
  <c r="C6" i="22"/>
  <c r="O6" i="12"/>
  <c r="O7" i="16"/>
  <c r="Q7" i="16" s="1"/>
  <c r="S7" i="16" s="1"/>
  <c r="O7" i="9"/>
  <c r="P7" i="9" s="1"/>
  <c r="R7" i="9" s="1"/>
  <c r="L8" i="9" s="1"/>
  <c r="N8" i="9" s="1"/>
  <c r="F7" i="4"/>
  <c r="O7" i="10"/>
  <c r="R5" i="4"/>
  <c r="U5" i="3" s="1"/>
  <c r="O6" i="7"/>
  <c r="C6" i="4"/>
  <c r="G6" i="4"/>
  <c r="O6" i="11"/>
  <c r="O6" i="8"/>
  <c r="D6" i="4"/>
  <c r="P6" i="23" l="1"/>
  <c r="F8" i="22"/>
  <c r="O8" i="18"/>
  <c r="P7" i="18"/>
  <c r="R7" i="18" s="1"/>
  <c r="L8" i="18" s="1"/>
  <c r="N8" i="18" s="1"/>
  <c r="P7" i="22"/>
  <c r="P7" i="14"/>
  <c r="R7" i="14" s="1"/>
  <c r="L8" i="14" s="1"/>
  <c r="N8" i="14" s="1"/>
  <c r="X5" i="3"/>
  <c r="H6" i="22"/>
  <c r="M6" i="3" s="1"/>
  <c r="AE6" i="3" s="1"/>
  <c r="H6" i="23"/>
  <c r="N6" i="3" s="1"/>
  <c r="AF6" i="3" s="1"/>
  <c r="Q6" i="21"/>
  <c r="S6" i="21" s="1"/>
  <c r="P6" i="21"/>
  <c r="R6" i="21" s="1"/>
  <c r="L7" i="21" s="1"/>
  <c r="N7" i="21" s="1"/>
  <c r="Q6" i="20"/>
  <c r="S6" i="20" s="1"/>
  <c r="P6" i="20"/>
  <c r="R6" i="20" s="1"/>
  <c r="L7" i="20" s="1"/>
  <c r="N7" i="20" s="1"/>
  <c r="O7" i="19"/>
  <c r="F7" i="23"/>
  <c r="Q7" i="17"/>
  <c r="S7" i="17" s="1"/>
  <c r="P7" i="17"/>
  <c r="R7" i="17" s="1"/>
  <c r="L8" i="17" s="1"/>
  <c r="N8" i="17" s="1"/>
  <c r="P7" i="16"/>
  <c r="R7" i="16" s="1"/>
  <c r="L8" i="16" s="1"/>
  <c r="N8" i="16" s="1"/>
  <c r="Q6" i="15"/>
  <c r="S6" i="15" s="1"/>
  <c r="P6" i="15"/>
  <c r="R6" i="15" s="1"/>
  <c r="L7" i="15" s="1"/>
  <c r="N7" i="15" s="1"/>
  <c r="M8" i="13"/>
  <c r="M7" i="23"/>
  <c r="Q6" i="12"/>
  <c r="S6" i="12" s="1"/>
  <c r="P6" i="12"/>
  <c r="R6" i="12" s="1"/>
  <c r="L7" i="12" s="1"/>
  <c r="N7" i="12" s="1"/>
  <c r="M8" i="16"/>
  <c r="O7" i="22"/>
  <c r="Q7" i="14"/>
  <c r="S7" i="14" s="1"/>
  <c r="Q7" i="9"/>
  <c r="S7" i="9" s="1"/>
  <c r="Q7" i="10"/>
  <c r="S7" i="10" s="1"/>
  <c r="P7" i="10"/>
  <c r="R7" i="10" s="1"/>
  <c r="L8" i="10" s="1"/>
  <c r="N8" i="10" s="1"/>
  <c r="Q6" i="11"/>
  <c r="S6" i="11" s="1"/>
  <c r="P6" i="11"/>
  <c r="R6" i="11" s="1"/>
  <c r="L7" i="11" s="1"/>
  <c r="N7" i="11" s="1"/>
  <c r="Q6" i="8"/>
  <c r="S6" i="8" s="1"/>
  <c r="P6" i="8"/>
  <c r="R6" i="8" s="1"/>
  <c r="L7" i="8" s="1"/>
  <c r="N7" i="8" s="1"/>
  <c r="H6" i="4"/>
  <c r="L6" i="3" s="1"/>
  <c r="AD6" i="3" s="1"/>
  <c r="Q6" i="7"/>
  <c r="S6" i="7" s="1"/>
  <c r="P6" i="7"/>
  <c r="R6" i="7" s="1"/>
  <c r="L7" i="7" s="1"/>
  <c r="N7" i="7" s="1"/>
  <c r="P8" i="18" l="1"/>
  <c r="R8" i="18" s="1"/>
  <c r="L9" i="18" s="1"/>
  <c r="N9" i="18" s="1"/>
  <c r="M7" i="21"/>
  <c r="Q6" i="23"/>
  <c r="M7" i="20"/>
  <c r="Q6" i="22"/>
  <c r="Q7" i="19"/>
  <c r="S7" i="19" s="1"/>
  <c r="P7" i="19"/>
  <c r="R7" i="19" s="1"/>
  <c r="L8" i="19" s="1"/>
  <c r="N8" i="19" s="1"/>
  <c r="M8" i="17"/>
  <c r="O7" i="23"/>
  <c r="M7" i="15"/>
  <c r="N6" i="23"/>
  <c r="M8" i="14"/>
  <c r="N7" i="22"/>
  <c r="C8" i="23"/>
  <c r="O8" i="13"/>
  <c r="M7" i="12"/>
  <c r="M6" i="22"/>
  <c r="E8" i="22"/>
  <c r="O8" i="16"/>
  <c r="P8" i="16" s="1"/>
  <c r="R8" i="16" s="1"/>
  <c r="L9" i="16" s="1"/>
  <c r="N9" i="16" s="1"/>
  <c r="Q8" i="18"/>
  <c r="S8" i="18" s="1"/>
  <c r="M8" i="9"/>
  <c r="O7" i="4"/>
  <c r="P7" i="4"/>
  <c r="M8" i="10"/>
  <c r="M7" i="7"/>
  <c r="M6" i="4"/>
  <c r="O6" i="3"/>
  <c r="P6" i="3" s="1"/>
  <c r="M7" i="8"/>
  <c r="N6" i="4"/>
  <c r="M7" i="11"/>
  <c r="Q6" i="4"/>
  <c r="R6" i="23" l="1"/>
  <c r="W6" i="3" s="1"/>
  <c r="R6" i="22"/>
  <c r="V6" i="3" s="1"/>
  <c r="O7" i="21"/>
  <c r="G7" i="23"/>
  <c r="G7" i="22"/>
  <c r="O7" i="20"/>
  <c r="M8" i="19"/>
  <c r="P7" i="23"/>
  <c r="M9" i="18"/>
  <c r="P8" i="22"/>
  <c r="O8" i="17"/>
  <c r="E8" i="23"/>
  <c r="O7" i="15"/>
  <c r="D7" i="23"/>
  <c r="O8" i="14"/>
  <c r="D8" i="22"/>
  <c r="Q8" i="13"/>
  <c r="S8" i="13" s="1"/>
  <c r="P8" i="13"/>
  <c r="R8" i="13" s="1"/>
  <c r="L9" i="13" s="1"/>
  <c r="N9" i="13" s="1"/>
  <c r="C7" i="22"/>
  <c r="O7" i="12"/>
  <c r="Q8" i="16"/>
  <c r="S8" i="16" s="1"/>
  <c r="E8" i="4"/>
  <c r="O8" i="9"/>
  <c r="F8" i="4"/>
  <c r="O8" i="10"/>
  <c r="G7" i="4"/>
  <c r="O7" i="11"/>
  <c r="R6" i="4"/>
  <c r="U6" i="3" s="1"/>
  <c r="O7" i="7"/>
  <c r="C7" i="4"/>
  <c r="D7" i="4"/>
  <c r="O7" i="8"/>
  <c r="X6" i="3" l="1"/>
  <c r="H7" i="22"/>
  <c r="M7" i="3" s="1"/>
  <c r="AE7" i="3" s="1"/>
  <c r="H7" i="23"/>
  <c r="N7" i="3" s="1"/>
  <c r="AF7" i="3" s="1"/>
  <c r="Q7" i="21"/>
  <c r="S7" i="21" s="1"/>
  <c r="P7" i="21"/>
  <c r="R7" i="21" s="1"/>
  <c r="L8" i="21" s="1"/>
  <c r="N8" i="21" s="1"/>
  <c r="Q7" i="20"/>
  <c r="S7" i="20" s="1"/>
  <c r="P7" i="20"/>
  <c r="R7" i="20" s="1"/>
  <c r="L8" i="20" s="1"/>
  <c r="N8" i="20" s="1"/>
  <c r="F8" i="23"/>
  <c r="O8" i="19"/>
  <c r="O9" i="18"/>
  <c r="F9" i="22"/>
  <c r="Q8" i="17"/>
  <c r="S8" i="17" s="1"/>
  <c r="P8" i="17"/>
  <c r="R8" i="17" s="1"/>
  <c r="L9" i="17" s="1"/>
  <c r="N9" i="17" s="1"/>
  <c r="Q7" i="15"/>
  <c r="S7" i="15" s="1"/>
  <c r="P7" i="15"/>
  <c r="R7" i="15" s="1"/>
  <c r="L8" i="15" s="1"/>
  <c r="N8" i="15" s="1"/>
  <c r="P8" i="14"/>
  <c r="R8" i="14" s="1"/>
  <c r="L9" i="14" s="1"/>
  <c r="N9" i="14" s="1"/>
  <c r="Q8" i="14"/>
  <c r="S8" i="14" s="1"/>
  <c r="M9" i="13"/>
  <c r="M8" i="23"/>
  <c r="Q7" i="12"/>
  <c r="S7" i="12" s="1"/>
  <c r="P7" i="12"/>
  <c r="R7" i="12" s="1"/>
  <c r="L8" i="12" s="1"/>
  <c r="N8" i="12" s="1"/>
  <c r="M9" i="16"/>
  <c r="O8" i="22"/>
  <c r="P8" i="9"/>
  <c r="R8" i="9" s="1"/>
  <c r="L9" i="9" s="1"/>
  <c r="N9" i="9" s="1"/>
  <c r="Q8" i="9"/>
  <c r="S8" i="9" s="1"/>
  <c r="Q8" i="10"/>
  <c r="S8" i="10" s="1"/>
  <c r="P8" i="10"/>
  <c r="R8" i="10" s="1"/>
  <c r="L9" i="10" s="1"/>
  <c r="N9" i="10" s="1"/>
  <c r="Q7" i="11"/>
  <c r="S7" i="11" s="1"/>
  <c r="P7" i="11"/>
  <c r="R7" i="11" s="1"/>
  <c r="L8" i="11" s="1"/>
  <c r="N8" i="11" s="1"/>
  <c r="H7" i="4"/>
  <c r="L7" i="3" s="1"/>
  <c r="AD7" i="3" s="1"/>
  <c r="Q7" i="7"/>
  <c r="S7" i="7" s="1"/>
  <c r="P7" i="7"/>
  <c r="R7" i="7" s="1"/>
  <c r="L8" i="7" s="1"/>
  <c r="N8" i="7" s="1"/>
  <c r="Q7" i="8"/>
  <c r="S7" i="8" s="1"/>
  <c r="P7" i="8"/>
  <c r="R7" i="8" s="1"/>
  <c r="L8" i="8" s="1"/>
  <c r="N8" i="8" s="1"/>
  <c r="M8" i="21" l="1"/>
  <c r="Q7" i="23"/>
  <c r="M8" i="20"/>
  <c r="Q7" i="22"/>
  <c r="Q8" i="19"/>
  <c r="S8" i="19" s="1"/>
  <c r="P8" i="19"/>
  <c r="R8" i="19" s="1"/>
  <c r="L9" i="19" s="1"/>
  <c r="N9" i="19" s="1"/>
  <c r="P9" i="18"/>
  <c r="R9" i="18" s="1"/>
  <c r="L10" i="18" s="1"/>
  <c r="N10" i="18" s="1"/>
  <c r="Q9" i="18"/>
  <c r="S9" i="18" s="1"/>
  <c r="M9" i="17"/>
  <c r="O8" i="23"/>
  <c r="M8" i="15"/>
  <c r="N7" i="23"/>
  <c r="M9" i="14"/>
  <c r="N8" i="22"/>
  <c r="C9" i="23"/>
  <c r="O9" i="13"/>
  <c r="M8" i="12"/>
  <c r="M7" i="22"/>
  <c r="E9" i="22"/>
  <c r="O9" i="16"/>
  <c r="M9" i="9"/>
  <c r="O8" i="4"/>
  <c r="M9" i="10"/>
  <c r="P8" i="4"/>
  <c r="M8" i="11"/>
  <c r="Q7" i="4"/>
  <c r="M8" i="8"/>
  <c r="N7" i="4"/>
  <c r="M8" i="7"/>
  <c r="M7" i="4"/>
  <c r="O7" i="3"/>
  <c r="P7" i="3" s="1"/>
  <c r="R7" i="22" l="1"/>
  <c r="V7" i="3" s="1"/>
  <c r="R7" i="23"/>
  <c r="W7" i="3" s="1"/>
  <c r="O8" i="21"/>
  <c r="G8" i="23"/>
  <c r="G8" i="22"/>
  <c r="O8" i="20"/>
  <c r="M9" i="19"/>
  <c r="P8" i="23"/>
  <c r="M10" i="18"/>
  <c r="P9" i="22"/>
  <c r="O9" i="17"/>
  <c r="E9" i="23"/>
  <c r="O8" i="15"/>
  <c r="D8" i="23"/>
  <c r="O9" i="14"/>
  <c r="D9" i="22"/>
  <c r="Q9" i="13"/>
  <c r="S9" i="13" s="1"/>
  <c r="P9" i="13"/>
  <c r="R9" i="13" s="1"/>
  <c r="L10" i="13" s="1"/>
  <c r="N10" i="13" s="1"/>
  <c r="O8" i="12"/>
  <c r="C8" i="22"/>
  <c r="Q9" i="16"/>
  <c r="S9" i="16" s="1"/>
  <c r="P9" i="16"/>
  <c r="R9" i="16" s="1"/>
  <c r="L10" i="16" s="1"/>
  <c r="N10" i="16" s="1"/>
  <c r="R7" i="4"/>
  <c r="U7" i="3" s="1"/>
  <c r="O9" i="9"/>
  <c r="E9" i="4"/>
  <c r="O9" i="10"/>
  <c r="F9" i="4"/>
  <c r="O8" i="7"/>
  <c r="C8" i="4"/>
  <c r="D8" i="4"/>
  <c r="O8" i="8"/>
  <c r="G8" i="4"/>
  <c r="O8" i="11"/>
  <c r="H8" i="23" l="1"/>
  <c r="N8" i="3" s="1"/>
  <c r="AF8" i="3" s="1"/>
  <c r="X7" i="3"/>
  <c r="H8" i="22"/>
  <c r="M8" i="3" s="1"/>
  <c r="AE8" i="3" s="1"/>
  <c r="Q8" i="21"/>
  <c r="S8" i="21" s="1"/>
  <c r="P8" i="21"/>
  <c r="R8" i="21" s="1"/>
  <c r="L9" i="21" s="1"/>
  <c r="N9" i="21" s="1"/>
  <c r="Q8" i="20"/>
  <c r="S8" i="20" s="1"/>
  <c r="P8" i="20"/>
  <c r="R8" i="20" s="1"/>
  <c r="L9" i="20" s="1"/>
  <c r="N9" i="20" s="1"/>
  <c r="F9" i="23"/>
  <c r="O9" i="19"/>
  <c r="F10" i="22"/>
  <c r="O10" i="18"/>
  <c r="Q9" i="17"/>
  <c r="S9" i="17" s="1"/>
  <c r="P9" i="17"/>
  <c r="R9" i="17" s="1"/>
  <c r="L10" i="17" s="1"/>
  <c r="N10" i="17" s="1"/>
  <c r="Q8" i="15"/>
  <c r="S8" i="15" s="1"/>
  <c r="P8" i="15"/>
  <c r="R8" i="15" s="1"/>
  <c r="L9" i="15" s="1"/>
  <c r="N9" i="15" s="1"/>
  <c r="Q9" i="14"/>
  <c r="S9" i="14" s="1"/>
  <c r="P9" i="14"/>
  <c r="R9" i="14" s="1"/>
  <c r="L10" i="14" s="1"/>
  <c r="N10" i="14" s="1"/>
  <c r="M10" i="13"/>
  <c r="M9" i="23"/>
  <c r="Q8" i="12"/>
  <c r="S8" i="12" s="1"/>
  <c r="P8" i="12"/>
  <c r="R8" i="12" s="1"/>
  <c r="L9" i="12" s="1"/>
  <c r="N9" i="12" s="1"/>
  <c r="M10" i="16"/>
  <c r="O9" i="22"/>
  <c r="P9" i="9"/>
  <c r="R9" i="9" s="1"/>
  <c r="L10" i="9" s="1"/>
  <c r="N10" i="9" s="1"/>
  <c r="Q9" i="9"/>
  <c r="S9" i="9" s="1"/>
  <c r="H8" i="4"/>
  <c r="L8" i="3" s="1"/>
  <c r="AD8" i="3" s="1"/>
  <c r="P9" i="10"/>
  <c r="R9" i="10" s="1"/>
  <c r="L10" i="10" s="1"/>
  <c r="N10" i="10" s="1"/>
  <c r="Q9" i="10"/>
  <c r="S9" i="10" s="1"/>
  <c r="Q8" i="8"/>
  <c r="S8" i="8" s="1"/>
  <c r="P8" i="8"/>
  <c r="R8" i="8" s="1"/>
  <c r="L9" i="8" s="1"/>
  <c r="N9" i="8" s="1"/>
  <c r="Q8" i="7"/>
  <c r="S8" i="7" s="1"/>
  <c r="P8" i="7"/>
  <c r="R8" i="7" s="1"/>
  <c r="L9" i="7" s="1"/>
  <c r="N9" i="7" s="1"/>
  <c r="Q8" i="11"/>
  <c r="S8" i="11" s="1"/>
  <c r="P8" i="11"/>
  <c r="R8" i="11" s="1"/>
  <c r="L9" i="11" s="1"/>
  <c r="N9" i="11" s="1"/>
  <c r="O8" i="3" l="1"/>
  <c r="P8" i="3" s="1"/>
  <c r="M9" i="21"/>
  <c r="Q8" i="23"/>
  <c r="M9" i="20"/>
  <c r="Q8" i="22"/>
  <c r="Q9" i="19"/>
  <c r="S9" i="19" s="1"/>
  <c r="P9" i="19"/>
  <c r="R9" i="19" s="1"/>
  <c r="L10" i="19" s="1"/>
  <c r="N10" i="19" s="1"/>
  <c r="Q10" i="18"/>
  <c r="S10" i="18" s="1"/>
  <c r="P10" i="18"/>
  <c r="R10" i="18" s="1"/>
  <c r="L11" i="18" s="1"/>
  <c r="N11" i="18" s="1"/>
  <c r="M10" i="17"/>
  <c r="O9" i="23"/>
  <c r="M9" i="15"/>
  <c r="N8" i="23"/>
  <c r="M10" i="14"/>
  <c r="N9" i="22"/>
  <c r="O10" i="13"/>
  <c r="C10" i="23"/>
  <c r="M9" i="12"/>
  <c r="M8" i="22"/>
  <c r="E10" i="22"/>
  <c r="O10" i="16"/>
  <c r="O9" i="4"/>
  <c r="M10" i="9"/>
  <c r="M10" i="10"/>
  <c r="P9" i="4"/>
  <c r="M9" i="7"/>
  <c r="M8" i="4"/>
  <c r="M9" i="11"/>
  <c r="Q8" i="4"/>
  <c r="M9" i="8"/>
  <c r="N8" i="4"/>
  <c r="R8" i="23" l="1"/>
  <c r="W8" i="3" s="1"/>
  <c r="G9" i="23"/>
  <c r="O9" i="21"/>
  <c r="G9" i="22"/>
  <c r="O9" i="20"/>
  <c r="R8" i="22"/>
  <c r="V8" i="3" s="1"/>
  <c r="M10" i="19"/>
  <c r="P9" i="23"/>
  <c r="M11" i="18"/>
  <c r="P10" i="22"/>
  <c r="E10" i="23"/>
  <c r="O10" i="17"/>
  <c r="D9" i="23"/>
  <c r="O9" i="15"/>
  <c r="D10" i="22"/>
  <c r="O10" i="14"/>
  <c r="Q10" i="13"/>
  <c r="S10" i="13" s="1"/>
  <c r="P10" i="13"/>
  <c r="R10" i="13" s="1"/>
  <c r="L11" i="13" s="1"/>
  <c r="N11" i="13" s="1"/>
  <c r="O9" i="12"/>
  <c r="C9" i="22"/>
  <c r="Q10" i="16"/>
  <c r="S10" i="16" s="1"/>
  <c r="P10" i="16"/>
  <c r="R10" i="16" s="1"/>
  <c r="L11" i="16" s="1"/>
  <c r="N11" i="16" s="1"/>
  <c r="O10" i="9"/>
  <c r="E10" i="4"/>
  <c r="O10" i="10"/>
  <c r="F10" i="4"/>
  <c r="G9" i="4"/>
  <c r="O9" i="11"/>
  <c r="O9" i="8"/>
  <c r="D9" i="4"/>
  <c r="R8" i="4"/>
  <c r="U8" i="3" s="1"/>
  <c r="O9" i="7"/>
  <c r="C9" i="4"/>
  <c r="H9" i="22" l="1"/>
  <c r="M9" i="3" s="1"/>
  <c r="AE9" i="3" s="1"/>
  <c r="X8" i="3"/>
  <c r="H9" i="23"/>
  <c r="N9" i="3" s="1"/>
  <c r="AF9" i="3" s="1"/>
  <c r="Q9" i="21"/>
  <c r="S9" i="21" s="1"/>
  <c r="P9" i="21"/>
  <c r="R9" i="21" s="1"/>
  <c r="L10" i="21" s="1"/>
  <c r="N10" i="21" s="1"/>
  <c r="Q9" i="20"/>
  <c r="S9" i="20" s="1"/>
  <c r="M10" i="20" s="1"/>
  <c r="P9" i="20"/>
  <c r="R9" i="20" s="1"/>
  <c r="L10" i="20" s="1"/>
  <c r="N10" i="20" s="1"/>
  <c r="F10" i="23"/>
  <c r="O10" i="19"/>
  <c r="F11" i="22"/>
  <c r="O11" i="18"/>
  <c r="Q10" i="17"/>
  <c r="S10" i="17" s="1"/>
  <c r="P10" i="17"/>
  <c r="R10" i="17" s="1"/>
  <c r="L11" i="17" s="1"/>
  <c r="N11" i="17" s="1"/>
  <c r="Q9" i="15"/>
  <c r="S9" i="15" s="1"/>
  <c r="P9" i="15"/>
  <c r="R9" i="15" s="1"/>
  <c r="L10" i="15" s="1"/>
  <c r="N10" i="15" s="1"/>
  <c r="Q10" i="14"/>
  <c r="S10" i="14" s="1"/>
  <c r="P10" i="14"/>
  <c r="R10" i="14" s="1"/>
  <c r="L11" i="14" s="1"/>
  <c r="N11" i="14" s="1"/>
  <c r="M11" i="13"/>
  <c r="M10" i="23"/>
  <c r="Q9" i="12"/>
  <c r="S9" i="12" s="1"/>
  <c r="P9" i="12"/>
  <c r="R9" i="12" s="1"/>
  <c r="L10" i="12" s="1"/>
  <c r="N10" i="12" s="1"/>
  <c r="M11" i="16"/>
  <c r="O10" i="22"/>
  <c r="Q10" i="9"/>
  <c r="S10" i="9" s="1"/>
  <c r="P10" i="9"/>
  <c r="R10" i="9" s="1"/>
  <c r="L11" i="9" s="1"/>
  <c r="N11" i="9" s="1"/>
  <c r="H9" i="4"/>
  <c r="L9" i="3" s="1"/>
  <c r="AD9" i="3" s="1"/>
  <c r="P10" i="10"/>
  <c r="R10" i="10" s="1"/>
  <c r="L11" i="10" s="1"/>
  <c r="N11" i="10" s="1"/>
  <c r="Q10" i="10"/>
  <c r="S10" i="10" s="1"/>
  <c r="Q9" i="11"/>
  <c r="S9" i="11" s="1"/>
  <c r="P9" i="11"/>
  <c r="R9" i="11" s="1"/>
  <c r="L10" i="11" s="1"/>
  <c r="N10" i="11" s="1"/>
  <c r="Q9" i="7"/>
  <c r="S9" i="7" s="1"/>
  <c r="P9" i="7"/>
  <c r="R9" i="7" s="1"/>
  <c r="L10" i="7" s="1"/>
  <c r="N10" i="7" s="1"/>
  <c r="Q9" i="8"/>
  <c r="S9" i="8" s="1"/>
  <c r="P9" i="8"/>
  <c r="R9" i="8" s="1"/>
  <c r="L10" i="8" s="1"/>
  <c r="N10" i="8" s="1"/>
  <c r="O9" i="3" l="1"/>
  <c r="P9" i="3" s="1"/>
  <c r="M10" i="21"/>
  <c r="Q9" i="23"/>
  <c r="Q9" i="22"/>
  <c r="Q10" i="19"/>
  <c r="S10" i="19" s="1"/>
  <c r="P10" i="19"/>
  <c r="R10" i="19" s="1"/>
  <c r="L11" i="19" s="1"/>
  <c r="N11" i="19" s="1"/>
  <c r="Q11" i="18"/>
  <c r="S11" i="18" s="1"/>
  <c r="P11" i="18"/>
  <c r="R11" i="18" s="1"/>
  <c r="L12" i="18" s="1"/>
  <c r="N12" i="18" s="1"/>
  <c r="M11" i="17"/>
  <c r="O10" i="23"/>
  <c r="M10" i="15"/>
  <c r="N9" i="23"/>
  <c r="M11" i="14"/>
  <c r="N10" i="22"/>
  <c r="C11" i="23"/>
  <c r="O11" i="13"/>
  <c r="M10" i="12"/>
  <c r="M9" i="22"/>
  <c r="O11" i="16"/>
  <c r="E11" i="22"/>
  <c r="O10" i="4"/>
  <c r="M11" i="9"/>
  <c r="P10" i="4"/>
  <c r="M11" i="10"/>
  <c r="M10" i="8"/>
  <c r="N9" i="4"/>
  <c r="M10" i="7"/>
  <c r="M9" i="4"/>
  <c r="M10" i="11"/>
  <c r="Q9" i="4"/>
  <c r="R9" i="23" l="1"/>
  <c r="W9" i="3" s="1"/>
  <c r="G10" i="23"/>
  <c r="O10" i="21"/>
  <c r="G10" i="22"/>
  <c r="O10" i="20"/>
  <c r="R9" i="22"/>
  <c r="V9" i="3" s="1"/>
  <c r="M11" i="19"/>
  <c r="P10" i="23"/>
  <c r="M12" i="18"/>
  <c r="P11" i="22"/>
  <c r="E11" i="23"/>
  <c r="O11" i="17"/>
  <c r="D10" i="23"/>
  <c r="O10" i="15"/>
  <c r="D11" i="22"/>
  <c r="O11" i="14"/>
  <c r="Q11" i="13"/>
  <c r="S11" i="13" s="1"/>
  <c r="P11" i="13"/>
  <c r="R11" i="13" s="1"/>
  <c r="L12" i="13" s="1"/>
  <c r="N12" i="13" s="1"/>
  <c r="O10" i="12"/>
  <c r="C10" i="22"/>
  <c r="Q11" i="16"/>
  <c r="S11" i="16" s="1"/>
  <c r="P11" i="16"/>
  <c r="R11" i="16" s="1"/>
  <c r="L12" i="16" s="1"/>
  <c r="N12" i="16" s="1"/>
  <c r="E11" i="4"/>
  <c r="O11" i="9"/>
  <c r="O11" i="10"/>
  <c r="F11" i="4"/>
  <c r="G10" i="4"/>
  <c r="O10" i="11"/>
  <c r="R9" i="4"/>
  <c r="U9" i="3" s="1"/>
  <c r="C10" i="4"/>
  <c r="O10" i="7"/>
  <c r="D10" i="4"/>
  <c r="O10" i="8"/>
  <c r="H10" i="22" l="1"/>
  <c r="M10" i="3" s="1"/>
  <c r="AE10" i="3" s="1"/>
  <c r="H10" i="23"/>
  <c r="N10" i="3" s="1"/>
  <c r="AF10" i="3" s="1"/>
  <c r="X9" i="3"/>
  <c r="Q10" i="21"/>
  <c r="S10" i="21" s="1"/>
  <c r="P10" i="21"/>
  <c r="R10" i="21" s="1"/>
  <c r="L11" i="21" s="1"/>
  <c r="N11" i="21" s="1"/>
  <c r="Q10" i="20"/>
  <c r="S10" i="20" s="1"/>
  <c r="P10" i="20"/>
  <c r="R10" i="20" s="1"/>
  <c r="L11" i="20" s="1"/>
  <c r="N11" i="20" s="1"/>
  <c r="O11" i="19"/>
  <c r="F11" i="23"/>
  <c r="O12" i="18"/>
  <c r="F12" i="22"/>
  <c r="Q11" i="17"/>
  <c r="S11" i="17" s="1"/>
  <c r="P11" i="17"/>
  <c r="R11" i="17" s="1"/>
  <c r="L12" i="17" s="1"/>
  <c r="N12" i="17" s="1"/>
  <c r="Q10" i="15"/>
  <c r="S10" i="15" s="1"/>
  <c r="P10" i="15"/>
  <c r="R10" i="15" s="1"/>
  <c r="L11" i="15" s="1"/>
  <c r="N11" i="15" s="1"/>
  <c r="Q11" i="14"/>
  <c r="S11" i="14" s="1"/>
  <c r="P11" i="14"/>
  <c r="R11" i="14" s="1"/>
  <c r="L12" i="14" s="1"/>
  <c r="N12" i="14" s="1"/>
  <c r="M12" i="13"/>
  <c r="M11" i="23"/>
  <c r="Q10" i="12"/>
  <c r="S10" i="12" s="1"/>
  <c r="P10" i="12"/>
  <c r="R10" i="12" s="1"/>
  <c r="L11" i="12" s="1"/>
  <c r="N11" i="12" s="1"/>
  <c r="M12" i="16"/>
  <c r="O11" i="22"/>
  <c r="Q11" i="9"/>
  <c r="S11" i="9" s="1"/>
  <c r="P11" i="9"/>
  <c r="R11" i="9" s="1"/>
  <c r="L12" i="9" s="1"/>
  <c r="N12" i="9" s="1"/>
  <c r="H10" i="4"/>
  <c r="L10" i="3" s="1"/>
  <c r="Q11" i="10"/>
  <c r="S11" i="10" s="1"/>
  <c r="P11" i="10"/>
  <c r="R11" i="10" s="1"/>
  <c r="L12" i="10" s="1"/>
  <c r="N12" i="10" s="1"/>
  <c r="Q10" i="11"/>
  <c r="S10" i="11" s="1"/>
  <c r="P10" i="11"/>
  <c r="R10" i="11" s="1"/>
  <c r="L11" i="11" s="1"/>
  <c r="N11" i="11" s="1"/>
  <c r="Q10" i="8"/>
  <c r="S10" i="8" s="1"/>
  <c r="P10" i="8"/>
  <c r="R10" i="8" s="1"/>
  <c r="L11" i="8" s="1"/>
  <c r="N11" i="8" s="1"/>
  <c r="Q10" i="7"/>
  <c r="S10" i="7" s="1"/>
  <c r="P10" i="7"/>
  <c r="R10" i="7" s="1"/>
  <c r="L11" i="7" s="1"/>
  <c r="N11" i="7" s="1"/>
  <c r="O10" i="3" l="1"/>
  <c r="P10" i="3" s="1"/>
  <c r="AD10" i="3"/>
  <c r="M11" i="21"/>
  <c r="Q10" i="23"/>
  <c r="M11" i="20"/>
  <c r="Q10" i="22"/>
  <c r="Q11" i="19"/>
  <c r="S11" i="19" s="1"/>
  <c r="P11" i="19"/>
  <c r="R11" i="19" s="1"/>
  <c r="L12" i="19" s="1"/>
  <c r="N12" i="19" s="1"/>
  <c r="Q12" i="18"/>
  <c r="S12" i="18" s="1"/>
  <c r="P12" i="18"/>
  <c r="R12" i="18" s="1"/>
  <c r="L13" i="18" s="1"/>
  <c r="N13" i="18" s="1"/>
  <c r="M12" i="17"/>
  <c r="O11" i="23"/>
  <c r="M11" i="15"/>
  <c r="N10" i="23"/>
  <c r="M12" i="14"/>
  <c r="N11" i="22"/>
  <c r="C12" i="23"/>
  <c r="O12" i="13"/>
  <c r="M11" i="12"/>
  <c r="M10" i="22"/>
  <c r="E12" i="22"/>
  <c r="O12" i="16"/>
  <c r="O11" i="4"/>
  <c r="M12" i="9"/>
  <c r="M12" i="10"/>
  <c r="P11" i="4"/>
  <c r="M11" i="8"/>
  <c r="N10" i="4"/>
  <c r="M11" i="7"/>
  <c r="M10" i="4"/>
  <c r="M11" i="11"/>
  <c r="Q10" i="4"/>
  <c r="R10" i="23" l="1"/>
  <c r="W10" i="3" s="1"/>
  <c r="O11" i="21"/>
  <c r="G11" i="23"/>
  <c r="O11" i="20"/>
  <c r="G11" i="22"/>
  <c r="R10" i="22"/>
  <c r="V10" i="3" s="1"/>
  <c r="M12" i="19"/>
  <c r="P11" i="23"/>
  <c r="M13" i="18"/>
  <c r="P12" i="22"/>
  <c r="E12" i="23"/>
  <c r="O12" i="17"/>
  <c r="D11" i="23"/>
  <c r="O11" i="15"/>
  <c r="O12" i="14"/>
  <c r="D12" i="22"/>
  <c r="Q12" i="13"/>
  <c r="S12" i="13" s="1"/>
  <c r="P12" i="13"/>
  <c r="R12" i="13" s="1"/>
  <c r="L13" i="13" s="1"/>
  <c r="N13" i="13" s="1"/>
  <c r="O11" i="12"/>
  <c r="C11" i="22"/>
  <c r="Q12" i="16"/>
  <c r="S12" i="16" s="1"/>
  <c r="P12" i="16"/>
  <c r="R12" i="16" s="1"/>
  <c r="L13" i="16" s="1"/>
  <c r="N13" i="16" s="1"/>
  <c r="R10" i="4"/>
  <c r="U10" i="3" s="1"/>
  <c r="O12" i="9"/>
  <c r="E12" i="4"/>
  <c r="F12" i="4"/>
  <c r="O12" i="10"/>
  <c r="C11" i="4"/>
  <c r="O11" i="7"/>
  <c r="G11" i="4"/>
  <c r="O11" i="11"/>
  <c r="D11" i="4"/>
  <c r="O11" i="8"/>
  <c r="H11" i="22" l="1"/>
  <c r="M11" i="3" s="1"/>
  <c r="AE11" i="3" s="1"/>
  <c r="H11" i="23"/>
  <c r="N11" i="3" s="1"/>
  <c r="AF11" i="3" s="1"/>
  <c r="Q11" i="21"/>
  <c r="S11" i="21" s="1"/>
  <c r="P11" i="21"/>
  <c r="R11" i="21" s="1"/>
  <c r="L12" i="21" s="1"/>
  <c r="N12" i="21" s="1"/>
  <c r="X10" i="3"/>
  <c r="Q11" i="20"/>
  <c r="S11" i="20" s="1"/>
  <c r="P11" i="20"/>
  <c r="R11" i="20" s="1"/>
  <c r="L12" i="20" s="1"/>
  <c r="N12" i="20" s="1"/>
  <c r="O12" i="19"/>
  <c r="F12" i="23"/>
  <c r="O13" i="18"/>
  <c r="F13" i="22"/>
  <c r="Q12" i="17"/>
  <c r="S12" i="17" s="1"/>
  <c r="P12" i="17"/>
  <c r="R12" i="17" s="1"/>
  <c r="L13" i="17" s="1"/>
  <c r="N13" i="17" s="1"/>
  <c r="Q11" i="15"/>
  <c r="S11" i="15" s="1"/>
  <c r="P11" i="15"/>
  <c r="R11" i="15" s="1"/>
  <c r="L12" i="15" s="1"/>
  <c r="N12" i="15" s="1"/>
  <c r="Q12" i="14"/>
  <c r="S12" i="14" s="1"/>
  <c r="P12" i="14"/>
  <c r="R12" i="14" s="1"/>
  <c r="L13" i="14" s="1"/>
  <c r="N13" i="14" s="1"/>
  <c r="M13" i="13"/>
  <c r="M12" i="23"/>
  <c r="Q11" i="12"/>
  <c r="S11" i="12" s="1"/>
  <c r="P11" i="12"/>
  <c r="R11" i="12" s="1"/>
  <c r="L12" i="12" s="1"/>
  <c r="N12" i="12" s="1"/>
  <c r="M13" i="16"/>
  <c r="O12" i="22"/>
  <c r="Q12" i="9"/>
  <c r="S12" i="9" s="1"/>
  <c r="P12" i="9"/>
  <c r="R12" i="9" s="1"/>
  <c r="L13" i="9" s="1"/>
  <c r="N13" i="9" s="1"/>
  <c r="P12" i="10"/>
  <c r="R12" i="10" s="1"/>
  <c r="L13" i="10" s="1"/>
  <c r="N13" i="10" s="1"/>
  <c r="Q12" i="10"/>
  <c r="S12" i="10" s="1"/>
  <c r="Q11" i="8"/>
  <c r="S11" i="8" s="1"/>
  <c r="P11" i="8"/>
  <c r="R11" i="8" s="1"/>
  <c r="L12" i="8" s="1"/>
  <c r="N12" i="8" s="1"/>
  <c r="Q11" i="7"/>
  <c r="S11" i="7" s="1"/>
  <c r="P11" i="7"/>
  <c r="R11" i="7" s="1"/>
  <c r="L12" i="7" s="1"/>
  <c r="N12" i="7" s="1"/>
  <c r="Q11" i="11"/>
  <c r="S11" i="11" s="1"/>
  <c r="P11" i="11"/>
  <c r="R11" i="11" s="1"/>
  <c r="L12" i="11" s="1"/>
  <c r="N12" i="11" s="1"/>
  <c r="H11" i="4"/>
  <c r="L11" i="3" s="1"/>
  <c r="AD11" i="3" s="1"/>
  <c r="M12" i="21" l="1"/>
  <c r="Q11" i="23"/>
  <c r="M12" i="20"/>
  <c r="Q11" i="22"/>
  <c r="Q12" i="19"/>
  <c r="S12" i="19" s="1"/>
  <c r="P12" i="19"/>
  <c r="R12" i="19" s="1"/>
  <c r="L13" i="19" s="1"/>
  <c r="N13" i="19" s="1"/>
  <c r="Q13" i="18"/>
  <c r="S13" i="18" s="1"/>
  <c r="P13" i="18"/>
  <c r="R13" i="18" s="1"/>
  <c r="L14" i="18" s="1"/>
  <c r="N14" i="18" s="1"/>
  <c r="M13" i="17"/>
  <c r="O12" i="23"/>
  <c r="M12" i="15"/>
  <c r="N11" i="23"/>
  <c r="M13" i="14"/>
  <c r="N12" i="22"/>
  <c r="C13" i="23"/>
  <c r="O13" i="13"/>
  <c r="M12" i="12"/>
  <c r="M11" i="22"/>
  <c r="E13" i="22"/>
  <c r="O13" i="16"/>
  <c r="O12" i="4"/>
  <c r="M13" i="9"/>
  <c r="M13" i="10"/>
  <c r="P12" i="4"/>
  <c r="M12" i="8"/>
  <c r="N11" i="4"/>
  <c r="O11" i="3"/>
  <c r="P11" i="3" s="1"/>
  <c r="M12" i="7"/>
  <c r="M11" i="4"/>
  <c r="M12" i="11"/>
  <c r="Q11" i="4"/>
  <c r="R11" i="23" l="1"/>
  <c r="W11" i="3" s="1"/>
  <c r="O12" i="21"/>
  <c r="G12" i="23"/>
  <c r="G12" i="22"/>
  <c r="O12" i="20"/>
  <c r="R11" i="22"/>
  <c r="V11" i="3" s="1"/>
  <c r="M13" i="19"/>
  <c r="P12" i="23"/>
  <c r="M14" i="18"/>
  <c r="P13" i="22"/>
  <c r="E13" i="23"/>
  <c r="O13" i="17"/>
  <c r="D12" i="23"/>
  <c r="O12" i="15"/>
  <c r="D13" i="22"/>
  <c r="O13" i="14"/>
  <c r="Q13" i="13"/>
  <c r="S13" i="13" s="1"/>
  <c r="P13" i="13"/>
  <c r="R13" i="13" s="1"/>
  <c r="L14" i="13" s="1"/>
  <c r="N14" i="13" s="1"/>
  <c r="O12" i="12"/>
  <c r="C12" i="22"/>
  <c r="Q13" i="16"/>
  <c r="S13" i="16" s="1"/>
  <c r="P13" i="16"/>
  <c r="R13" i="16" s="1"/>
  <c r="L14" i="16" s="1"/>
  <c r="N14" i="16" s="1"/>
  <c r="O13" i="9"/>
  <c r="E13" i="4"/>
  <c r="R11" i="4"/>
  <c r="U11" i="3" s="1"/>
  <c r="F13" i="4"/>
  <c r="O13" i="10"/>
  <c r="G12" i="4"/>
  <c r="O12" i="11"/>
  <c r="C12" i="4"/>
  <c r="O12" i="7"/>
  <c r="O12" i="8"/>
  <c r="D12" i="4"/>
  <c r="H12" i="23" l="1"/>
  <c r="N12" i="3" s="1"/>
  <c r="AF12" i="3" s="1"/>
  <c r="H12" i="22"/>
  <c r="M12" i="3" s="1"/>
  <c r="AE12" i="3" s="1"/>
  <c r="Q12" i="21"/>
  <c r="S12" i="21" s="1"/>
  <c r="P12" i="21"/>
  <c r="R12" i="21" s="1"/>
  <c r="L13" i="21" s="1"/>
  <c r="N13" i="21" s="1"/>
  <c r="Q12" i="20"/>
  <c r="S12" i="20" s="1"/>
  <c r="P12" i="20"/>
  <c r="R12" i="20" s="1"/>
  <c r="L13" i="20" s="1"/>
  <c r="N13" i="20" s="1"/>
  <c r="X11" i="3"/>
  <c r="O13" i="19"/>
  <c r="F13" i="23"/>
  <c r="F14" i="22"/>
  <c r="O14" i="18"/>
  <c r="Q13" i="17"/>
  <c r="S13" i="17" s="1"/>
  <c r="P13" i="17"/>
  <c r="R13" i="17" s="1"/>
  <c r="L14" i="17" s="1"/>
  <c r="N14" i="17" s="1"/>
  <c r="Q12" i="15"/>
  <c r="S12" i="15" s="1"/>
  <c r="P12" i="15"/>
  <c r="R12" i="15" s="1"/>
  <c r="L13" i="15" s="1"/>
  <c r="N13" i="15" s="1"/>
  <c r="Q13" i="14"/>
  <c r="S13" i="14" s="1"/>
  <c r="P13" i="14"/>
  <c r="R13" i="14" s="1"/>
  <c r="L14" i="14" s="1"/>
  <c r="N14" i="14" s="1"/>
  <c r="M14" i="13"/>
  <c r="M13" i="23"/>
  <c r="Q12" i="12"/>
  <c r="S12" i="12" s="1"/>
  <c r="P12" i="12"/>
  <c r="R12" i="12" s="1"/>
  <c r="L13" i="12" s="1"/>
  <c r="N13" i="12" s="1"/>
  <c r="M14" i="16"/>
  <c r="O13" i="22"/>
  <c r="P13" i="9"/>
  <c r="R13" i="9" s="1"/>
  <c r="L14" i="9" s="1"/>
  <c r="N14" i="9" s="1"/>
  <c r="Q13" i="9"/>
  <c r="S13" i="9" s="1"/>
  <c r="Q13" i="10"/>
  <c r="S13" i="10" s="1"/>
  <c r="P13" i="10"/>
  <c r="R13" i="10" s="1"/>
  <c r="L14" i="10" s="1"/>
  <c r="N14" i="10" s="1"/>
  <c r="H12" i="4"/>
  <c r="L12" i="3" s="1"/>
  <c r="Q12" i="11"/>
  <c r="S12" i="11" s="1"/>
  <c r="P12" i="11"/>
  <c r="R12" i="11" s="1"/>
  <c r="L13" i="11" s="1"/>
  <c r="N13" i="11" s="1"/>
  <c r="Q12" i="8"/>
  <c r="S12" i="8" s="1"/>
  <c r="P12" i="8"/>
  <c r="R12" i="8" s="1"/>
  <c r="L13" i="8" s="1"/>
  <c r="N13" i="8" s="1"/>
  <c r="Q12" i="7"/>
  <c r="S12" i="7" s="1"/>
  <c r="P12" i="7"/>
  <c r="R12" i="7" s="1"/>
  <c r="L13" i="7" s="1"/>
  <c r="N13" i="7" s="1"/>
  <c r="O12" i="3" l="1"/>
  <c r="P12" i="3" s="1"/>
  <c r="AD12" i="3"/>
  <c r="M13" i="21"/>
  <c r="Q12" i="23"/>
  <c r="M13" i="20"/>
  <c r="Q12" i="22"/>
  <c r="Q13" i="19"/>
  <c r="S13" i="19" s="1"/>
  <c r="P13" i="19"/>
  <c r="R13" i="19" s="1"/>
  <c r="L14" i="19" s="1"/>
  <c r="N14" i="19" s="1"/>
  <c r="Q14" i="18"/>
  <c r="S14" i="18" s="1"/>
  <c r="P14" i="18"/>
  <c r="R14" i="18" s="1"/>
  <c r="L15" i="18" s="1"/>
  <c r="N15" i="18" s="1"/>
  <c r="M14" i="17"/>
  <c r="O13" i="23"/>
  <c r="M13" i="15"/>
  <c r="N12" i="23"/>
  <c r="M14" i="14"/>
  <c r="N13" i="22"/>
  <c r="C14" i="23"/>
  <c r="O14" i="13"/>
  <c r="M13" i="12"/>
  <c r="M12" i="22"/>
  <c r="O14" i="16"/>
  <c r="E14" i="22"/>
  <c r="O13" i="4"/>
  <c r="M14" i="9"/>
  <c r="P13" i="4"/>
  <c r="M14" i="10"/>
  <c r="M13" i="11"/>
  <c r="Q12" i="4"/>
  <c r="M13" i="8"/>
  <c r="N12" i="4"/>
  <c r="M13" i="7"/>
  <c r="M12" i="4"/>
  <c r="R12" i="22" l="1"/>
  <c r="V12" i="3" s="1"/>
  <c r="R12" i="23"/>
  <c r="W12" i="3" s="1"/>
  <c r="O13" i="21"/>
  <c r="G13" i="23"/>
  <c r="O13" i="20"/>
  <c r="G13" i="22"/>
  <c r="M14" i="19"/>
  <c r="P13" i="23"/>
  <c r="M15" i="18"/>
  <c r="P14" i="22"/>
  <c r="O14" i="17"/>
  <c r="E14" i="23"/>
  <c r="O13" i="15"/>
  <c r="D13" i="23"/>
  <c r="D14" i="22"/>
  <c r="O14" i="14"/>
  <c r="Q14" i="13"/>
  <c r="S14" i="13" s="1"/>
  <c r="P14" i="13"/>
  <c r="R14" i="13" s="1"/>
  <c r="L15" i="13" s="1"/>
  <c r="N15" i="13" s="1"/>
  <c r="O13" i="12"/>
  <c r="C13" i="22"/>
  <c r="Q14" i="16"/>
  <c r="S14" i="16" s="1"/>
  <c r="P14" i="16"/>
  <c r="R14" i="16" s="1"/>
  <c r="L15" i="16" s="1"/>
  <c r="N15" i="16" s="1"/>
  <c r="E14" i="4"/>
  <c r="O14" i="9"/>
  <c r="O14" i="10"/>
  <c r="F14" i="4"/>
  <c r="R12" i="4"/>
  <c r="U12" i="3" s="1"/>
  <c r="O13" i="7"/>
  <c r="C13" i="4"/>
  <c r="O13" i="8"/>
  <c r="D13" i="4"/>
  <c r="G13" i="4"/>
  <c r="O13" i="11"/>
  <c r="H13" i="22" l="1"/>
  <c r="M13" i="3" s="1"/>
  <c r="AE13" i="3" s="1"/>
  <c r="X12" i="3"/>
  <c r="H13" i="23"/>
  <c r="N13" i="3" s="1"/>
  <c r="AF13" i="3" s="1"/>
  <c r="Q13" i="21"/>
  <c r="S13" i="21" s="1"/>
  <c r="P13" i="21"/>
  <c r="R13" i="21" s="1"/>
  <c r="L14" i="21" s="1"/>
  <c r="N14" i="21" s="1"/>
  <c r="Q13" i="20"/>
  <c r="S13" i="20" s="1"/>
  <c r="P13" i="20"/>
  <c r="R13" i="20" s="1"/>
  <c r="L14" i="20" s="1"/>
  <c r="N14" i="20" s="1"/>
  <c r="O14" i="19"/>
  <c r="F14" i="23"/>
  <c r="F15" i="22"/>
  <c r="O15" i="18"/>
  <c r="Q14" i="17"/>
  <c r="S14" i="17" s="1"/>
  <c r="P14" i="17"/>
  <c r="R14" i="17" s="1"/>
  <c r="L15" i="17" s="1"/>
  <c r="N15" i="17" s="1"/>
  <c r="Q13" i="15"/>
  <c r="S13" i="15" s="1"/>
  <c r="P13" i="15"/>
  <c r="R13" i="15" s="1"/>
  <c r="L14" i="15" s="1"/>
  <c r="N14" i="15" s="1"/>
  <c r="Q14" i="14"/>
  <c r="S14" i="14" s="1"/>
  <c r="P14" i="14"/>
  <c r="R14" i="14" s="1"/>
  <c r="L15" i="14" s="1"/>
  <c r="N15" i="14" s="1"/>
  <c r="M15" i="13"/>
  <c r="M14" i="23"/>
  <c r="Q13" i="12"/>
  <c r="S13" i="12" s="1"/>
  <c r="P13" i="12"/>
  <c r="R13" i="12" s="1"/>
  <c r="L14" i="12" s="1"/>
  <c r="N14" i="12" s="1"/>
  <c r="M15" i="16"/>
  <c r="O14" i="22"/>
  <c r="Q14" i="9"/>
  <c r="S14" i="9" s="1"/>
  <c r="P14" i="9"/>
  <c r="R14" i="9" s="1"/>
  <c r="L15" i="9" s="1"/>
  <c r="N15" i="9" s="1"/>
  <c r="Q14" i="10"/>
  <c r="S14" i="10" s="1"/>
  <c r="P14" i="10"/>
  <c r="R14" i="10" s="1"/>
  <c r="L15" i="10" s="1"/>
  <c r="N15" i="10" s="1"/>
  <c r="Q13" i="8"/>
  <c r="S13" i="8" s="1"/>
  <c r="P13" i="8"/>
  <c r="R13" i="8" s="1"/>
  <c r="L14" i="8" s="1"/>
  <c r="N14" i="8" s="1"/>
  <c r="H13" i="4"/>
  <c r="L13" i="3" s="1"/>
  <c r="AD13" i="3" s="1"/>
  <c r="Q13" i="11"/>
  <c r="S13" i="11" s="1"/>
  <c r="P13" i="11"/>
  <c r="R13" i="11" s="1"/>
  <c r="L14" i="11" s="1"/>
  <c r="N14" i="11" s="1"/>
  <c r="Q13" i="7"/>
  <c r="S13" i="7" s="1"/>
  <c r="P13" i="7"/>
  <c r="R13" i="7" s="1"/>
  <c r="L14" i="7" s="1"/>
  <c r="N14" i="7" s="1"/>
  <c r="M14" i="21" l="1"/>
  <c r="Q13" i="23"/>
  <c r="M14" i="20"/>
  <c r="Q13" i="22"/>
  <c r="Q14" i="19"/>
  <c r="S14" i="19" s="1"/>
  <c r="P14" i="19"/>
  <c r="R14" i="19" s="1"/>
  <c r="L15" i="19" s="1"/>
  <c r="N15" i="19" s="1"/>
  <c r="Q15" i="18"/>
  <c r="S15" i="18" s="1"/>
  <c r="P15" i="18"/>
  <c r="R15" i="18" s="1"/>
  <c r="L16" i="18" s="1"/>
  <c r="N16" i="18" s="1"/>
  <c r="M15" i="17"/>
  <c r="O14" i="23"/>
  <c r="M14" i="15"/>
  <c r="N13" i="23"/>
  <c r="M15" i="14"/>
  <c r="N14" i="22"/>
  <c r="C15" i="23"/>
  <c r="O15" i="13"/>
  <c r="M14" i="12"/>
  <c r="M13" i="22"/>
  <c r="O15" i="16"/>
  <c r="E15" i="22"/>
  <c r="O14" i="4"/>
  <c r="M15" i="9"/>
  <c r="P14" i="4"/>
  <c r="M15" i="10"/>
  <c r="O13" i="3"/>
  <c r="P13" i="3" s="1"/>
  <c r="M14" i="7"/>
  <c r="M13" i="4"/>
  <c r="M14" i="8"/>
  <c r="N13" i="4"/>
  <c r="M14" i="11"/>
  <c r="Q13" i="4"/>
  <c r="R13" i="23" l="1"/>
  <c r="W13" i="3" s="1"/>
  <c r="O14" i="21"/>
  <c r="G14" i="23"/>
  <c r="O14" i="20"/>
  <c r="G14" i="22"/>
  <c r="R13" i="22"/>
  <c r="V13" i="3" s="1"/>
  <c r="M15" i="19"/>
  <c r="P14" i="23"/>
  <c r="M16" i="18"/>
  <c r="P15" i="22"/>
  <c r="O15" i="17"/>
  <c r="E15" i="23"/>
  <c r="O14" i="15"/>
  <c r="D14" i="23"/>
  <c r="O15" i="14"/>
  <c r="D15" i="22"/>
  <c r="Q15" i="13"/>
  <c r="S15" i="13" s="1"/>
  <c r="P15" i="13"/>
  <c r="R15" i="13" s="1"/>
  <c r="L16" i="13" s="1"/>
  <c r="N16" i="13" s="1"/>
  <c r="C14" i="22"/>
  <c r="O14" i="12"/>
  <c r="Q15" i="16"/>
  <c r="S15" i="16" s="1"/>
  <c r="P15" i="16"/>
  <c r="R15" i="16" s="1"/>
  <c r="L16" i="16" s="1"/>
  <c r="N16" i="16" s="1"/>
  <c r="O15" i="9"/>
  <c r="E15" i="4"/>
  <c r="F15" i="4"/>
  <c r="O15" i="10"/>
  <c r="D14" i="4"/>
  <c r="O14" i="8"/>
  <c r="R13" i="4"/>
  <c r="U13" i="3" s="1"/>
  <c r="C14" i="4"/>
  <c r="O14" i="7"/>
  <c r="O14" i="11"/>
  <c r="G14" i="4"/>
  <c r="H14" i="22" l="1"/>
  <c r="M14" i="3" s="1"/>
  <c r="AE14" i="3" s="1"/>
  <c r="H14" i="23"/>
  <c r="N14" i="3" s="1"/>
  <c r="AF14" i="3" s="1"/>
  <c r="Q14" i="21"/>
  <c r="S14" i="21" s="1"/>
  <c r="P14" i="21"/>
  <c r="R14" i="21" s="1"/>
  <c r="L15" i="21" s="1"/>
  <c r="N15" i="21" s="1"/>
  <c r="X13" i="3"/>
  <c r="Q14" i="20"/>
  <c r="S14" i="20" s="1"/>
  <c r="P14" i="20"/>
  <c r="R14" i="20" s="1"/>
  <c r="L15" i="20" s="1"/>
  <c r="N15" i="20" s="1"/>
  <c r="F15" i="23"/>
  <c r="O15" i="19"/>
  <c r="F16" i="22"/>
  <c r="O16" i="18"/>
  <c r="Q15" i="17"/>
  <c r="S15" i="17" s="1"/>
  <c r="P15" i="17"/>
  <c r="R15" i="17" s="1"/>
  <c r="L16" i="17" s="1"/>
  <c r="N16" i="17" s="1"/>
  <c r="Q14" i="15"/>
  <c r="S14" i="15" s="1"/>
  <c r="P14" i="15"/>
  <c r="R14" i="15" s="1"/>
  <c r="L15" i="15" s="1"/>
  <c r="N15" i="15" s="1"/>
  <c r="Q15" i="14"/>
  <c r="S15" i="14" s="1"/>
  <c r="P15" i="14"/>
  <c r="R15" i="14" s="1"/>
  <c r="L16" i="14" s="1"/>
  <c r="N16" i="14" s="1"/>
  <c r="M16" i="13"/>
  <c r="M15" i="23"/>
  <c r="Q14" i="12"/>
  <c r="S14" i="12" s="1"/>
  <c r="P14" i="12"/>
  <c r="R14" i="12" s="1"/>
  <c r="L15" i="12" s="1"/>
  <c r="N15" i="12" s="1"/>
  <c r="M16" i="16"/>
  <c r="O15" i="22"/>
  <c r="P15" i="9"/>
  <c r="R15" i="9" s="1"/>
  <c r="L16" i="9" s="1"/>
  <c r="N16" i="9" s="1"/>
  <c r="Q15" i="9"/>
  <c r="S15" i="9" s="1"/>
  <c r="Q15" i="10"/>
  <c r="S15" i="10" s="1"/>
  <c r="P15" i="10"/>
  <c r="R15" i="10" s="1"/>
  <c r="L16" i="10" s="1"/>
  <c r="N16" i="10" s="1"/>
  <c r="H14" i="4"/>
  <c r="L14" i="3" s="1"/>
  <c r="AD14" i="3" s="1"/>
  <c r="Q14" i="7"/>
  <c r="S14" i="7" s="1"/>
  <c r="P14" i="7"/>
  <c r="R14" i="7" s="1"/>
  <c r="L15" i="7" s="1"/>
  <c r="N15" i="7" s="1"/>
  <c r="Q14" i="11"/>
  <c r="S14" i="11" s="1"/>
  <c r="P14" i="11"/>
  <c r="R14" i="11" s="1"/>
  <c r="L15" i="11" s="1"/>
  <c r="N15" i="11" s="1"/>
  <c r="Q14" i="8"/>
  <c r="S14" i="8" s="1"/>
  <c r="P14" i="8"/>
  <c r="R14" i="8" s="1"/>
  <c r="L15" i="8" s="1"/>
  <c r="N15" i="8" s="1"/>
  <c r="O14" i="3" l="1"/>
  <c r="P14" i="3" s="1"/>
  <c r="M15" i="21"/>
  <c r="Q14" i="23"/>
  <c r="M15" i="20"/>
  <c r="Q14" i="22"/>
  <c r="Q15" i="19"/>
  <c r="S15" i="19" s="1"/>
  <c r="P15" i="19"/>
  <c r="R15" i="19" s="1"/>
  <c r="L16" i="19" s="1"/>
  <c r="N16" i="19" s="1"/>
  <c r="Q16" i="18"/>
  <c r="S16" i="18" s="1"/>
  <c r="P16" i="18"/>
  <c r="R16" i="18" s="1"/>
  <c r="L17" i="18" s="1"/>
  <c r="N17" i="18" s="1"/>
  <c r="M16" i="17"/>
  <c r="O15" i="23"/>
  <c r="M15" i="15"/>
  <c r="N14" i="23"/>
  <c r="M16" i="14"/>
  <c r="N15" i="22"/>
  <c r="C16" i="23"/>
  <c r="O16" i="13"/>
  <c r="M15" i="12"/>
  <c r="M14" i="22"/>
  <c r="E16" i="22"/>
  <c r="O16" i="16"/>
  <c r="O15" i="4"/>
  <c r="M16" i="9"/>
  <c r="M16" i="10"/>
  <c r="P15" i="4"/>
  <c r="M15" i="11"/>
  <c r="Q14" i="4"/>
  <c r="M15" i="8"/>
  <c r="N14" i="4"/>
  <c r="M15" i="7"/>
  <c r="M14" i="4"/>
  <c r="R14" i="22" l="1"/>
  <c r="V14" i="3" s="1"/>
  <c r="R14" i="23"/>
  <c r="W14" i="3" s="1"/>
  <c r="G15" i="23"/>
  <c r="O15" i="21"/>
  <c r="G15" i="22"/>
  <c r="O15" i="20"/>
  <c r="M16" i="19"/>
  <c r="P15" i="23"/>
  <c r="M17" i="18"/>
  <c r="P16" i="22"/>
  <c r="O16" i="17"/>
  <c r="E16" i="23"/>
  <c r="D15" i="23"/>
  <c r="O15" i="15"/>
  <c r="O16" i="14"/>
  <c r="D16" i="22"/>
  <c r="Q16" i="13"/>
  <c r="S16" i="13" s="1"/>
  <c r="P16" i="13"/>
  <c r="R16" i="13" s="1"/>
  <c r="L17" i="13" s="1"/>
  <c r="N17" i="13" s="1"/>
  <c r="C15" i="22"/>
  <c r="O15" i="12"/>
  <c r="Q16" i="16"/>
  <c r="S16" i="16" s="1"/>
  <c r="P16" i="16"/>
  <c r="R16" i="16" s="1"/>
  <c r="L17" i="16" s="1"/>
  <c r="N17" i="16" s="1"/>
  <c r="E16" i="4"/>
  <c r="O16" i="9"/>
  <c r="R14" i="4"/>
  <c r="U14" i="3" s="1"/>
  <c r="O16" i="10"/>
  <c r="F16" i="4"/>
  <c r="G15" i="4"/>
  <c r="O15" i="11"/>
  <c r="O15" i="7"/>
  <c r="C15" i="4"/>
  <c r="D15" i="4"/>
  <c r="O15" i="8"/>
  <c r="H15" i="23" l="1"/>
  <c r="N15" i="3" s="1"/>
  <c r="AF15" i="3" s="1"/>
  <c r="X14" i="3"/>
  <c r="H15" i="22"/>
  <c r="M15" i="3" s="1"/>
  <c r="AE15" i="3" s="1"/>
  <c r="Q15" i="21"/>
  <c r="S15" i="21" s="1"/>
  <c r="P15" i="21"/>
  <c r="R15" i="21" s="1"/>
  <c r="L16" i="21" s="1"/>
  <c r="N16" i="21" s="1"/>
  <c r="Q15" i="20"/>
  <c r="S15" i="20" s="1"/>
  <c r="P15" i="20"/>
  <c r="R15" i="20" s="1"/>
  <c r="L16" i="20" s="1"/>
  <c r="N16" i="20" s="1"/>
  <c r="F16" i="23"/>
  <c r="O16" i="19"/>
  <c r="O17" i="18"/>
  <c r="F17" i="22"/>
  <c r="Q16" i="17"/>
  <c r="S16" i="17" s="1"/>
  <c r="P16" i="17"/>
  <c r="R16" i="17" s="1"/>
  <c r="L17" i="17" s="1"/>
  <c r="N17" i="17" s="1"/>
  <c r="Q15" i="15"/>
  <c r="S15" i="15" s="1"/>
  <c r="P15" i="15"/>
  <c r="R15" i="15" s="1"/>
  <c r="L16" i="15" s="1"/>
  <c r="N16" i="15" s="1"/>
  <c r="Q16" i="14"/>
  <c r="S16" i="14" s="1"/>
  <c r="P16" i="14"/>
  <c r="R16" i="14" s="1"/>
  <c r="L17" i="14" s="1"/>
  <c r="N17" i="14" s="1"/>
  <c r="M17" i="13"/>
  <c r="M16" i="23"/>
  <c r="Q15" i="12"/>
  <c r="S15" i="12" s="1"/>
  <c r="P15" i="12"/>
  <c r="R15" i="12" s="1"/>
  <c r="L16" i="12" s="1"/>
  <c r="N16" i="12" s="1"/>
  <c r="M17" i="16"/>
  <c r="O16" i="22"/>
  <c r="P16" i="9"/>
  <c r="R16" i="9" s="1"/>
  <c r="L17" i="9" s="1"/>
  <c r="N17" i="9" s="1"/>
  <c r="Q16" i="9"/>
  <c r="S16" i="9" s="1"/>
  <c r="H15" i="4"/>
  <c r="L15" i="3" s="1"/>
  <c r="AD15" i="3" s="1"/>
  <c r="Q16" i="10"/>
  <c r="S16" i="10" s="1"/>
  <c r="P16" i="10"/>
  <c r="R16" i="10" s="1"/>
  <c r="L17" i="10" s="1"/>
  <c r="N17" i="10" s="1"/>
  <c r="Q15" i="8"/>
  <c r="S15" i="8" s="1"/>
  <c r="P15" i="8"/>
  <c r="R15" i="8" s="1"/>
  <c r="L16" i="8" s="1"/>
  <c r="N16" i="8" s="1"/>
  <c r="Q15" i="7"/>
  <c r="S15" i="7" s="1"/>
  <c r="P15" i="7"/>
  <c r="R15" i="7" s="1"/>
  <c r="L16" i="7" s="1"/>
  <c r="N16" i="7" s="1"/>
  <c r="Q15" i="11"/>
  <c r="S15" i="11" s="1"/>
  <c r="P15" i="11"/>
  <c r="R15" i="11" s="1"/>
  <c r="L16" i="11" s="1"/>
  <c r="N16" i="11" s="1"/>
  <c r="O15" i="3" l="1"/>
  <c r="P15" i="3" s="1"/>
  <c r="M16" i="21"/>
  <c r="Q15" i="23"/>
  <c r="M16" i="20"/>
  <c r="Q15" i="22"/>
  <c r="Q16" i="19"/>
  <c r="S16" i="19" s="1"/>
  <c r="P16" i="19"/>
  <c r="R16" i="19" s="1"/>
  <c r="L17" i="19" s="1"/>
  <c r="N17" i="19" s="1"/>
  <c r="Q17" i="18"/>
  <c r="S17" i="18" s="1"/>
  <c r="P17" i="18"/>
  <c r="R17" i="18" s="1"/>
  <c r="L18" i="18" s="1"/>
  <c r="N18" i="18" s="1"/>
  <c r="M17" i="17"/>
  <c r="O16" i="23"/>
  <c r="M16" i="15"/>
  <c r="N15" i="23"/>
  <c r="M17" i="14"/>
  <c r="N16" i="22"/>
  <c r="C17" i="23"/>
  <c r="O17" i="13"/>
  <c r="M16" i="12"/>
  <c r="M15" i="22"/>
  <c r="E17" i="22"/>
  <c r="O17" i="16"/>
  <c r="O16" i="4"/>
  <c r="M17" i="9"/>
  <c r="M17" i="10"/>
  <c r="P16" i="4"/>
  <c r="M16" i="11"/>
  <c r="Q15" i="4"/>
  <c r="M16" i="7"/>
  <c r="M15" i="4"/>
  <c r="M16" i="8"/>
  <c r="N15" i="4"/>
  <c r="R15" i="23" l="1"/>
  <c r="W15" i="3" s="1"/>
  <c r="G16" i="23"/>
  <c r="O16" i="21"/>
  <c r="G16" i="22"/>
  <c r="O16" i="20"/>
  <c r="R15" i="22"/>
  <c r="V15" i="3" s="1"/>
  <c r="M17" i="19"/>
  <c r="P16" i="23"/>
  <c r="M18" i="18"/>
  <c r="P17" i="22"/>
  <c r="O17" i="17"/>
  <c r="E17" i="23"/>
  <c r="D16" i="23"/>
  <c r="O16" i="15"/>
  <c r="D17" i="22"/>
  <c r="O17" i="14"/>
  <c r="Q17" i="13"/>
  <c r="S17" i="13" s="1"/>
  <c r="P17" i="13"/>
  <c r="R17" i="13" s="1"/>
  <c r="L18" i="13" s="1"/>
  <c r="N18" i="13" s="1"/>
  <c r="C16" i="22"/>
  <c r="O16" i="12"/>
  <c r="Q17" i="16"/>
  <c r="S17" i="16" s="1"/>
  <c r="P17" i="16"/>
  <c r="R17" i="16" s="1"/>
  <c r="L18" i="16" s="1"/>
  <c r="N18" i="16" s="1"/>
  <c r="E17" i="4"/>
  <c r="O17" i="9"/>
  <c r="O17" i="10"/>
  <c r="F17" i="4"/>
  <c r="R15" i="4"/>
  <c r="U15" i="3" s="1"/>
  <c r="O16" i="7"/>
  <c r="C16" i="4"/>
  <c r="D16" i="4"/>
  <c r="O16" i="8"/>
  <c r="G16" i="4"/>
  <c r="O16" i="11"/>
  <c r="H16" i="22" l="1"/>
  <c r="M16" i="3" s="1"/>
  <c r="AE16" i="3" s="1"/>
  <c r="H16" i="23"/>
  <c r="N16" i="3" s="1"/>
  <c r="AF16" i="3" s="1"/>
  <c r="Q16" i="21"/>
  <c r="S16" i="21" s="1"/>
  <c r="P16" i="21"/>
  <c r="R16" i="21" s="1"/>
  <c r="L17" i="21" s="1"/>
  <c r="N17" i="21" s="1"/>
  <c r="X15" i="3"/>
  <c r="Q16" i="20"/>
  <c r="S16" i="20" s="1"/>
  <c r="P16" i="20"/>
  <c r="R16" i="20" s="1"/>
  <c r="L17" i="20" s="1"/>
  <c r="N17" i="20" s="1"/>
  <c r="F17" i="23"/>
  <c r="O17" i="19"/>
  <c r="O18" i="18"/>
  <c r="F18" i="22"/>
  <c r="Q17" i="17"/>
  <c r="S17" i="17" s="1"/>
  <c r="P17" i="17"/>
  <c r="R17" i="17" s="1"/>
  <c r="L18" i="17" s="1"/>
  <c r="N18" i="17" s="1"/>
  <c r="Q16" i="15"/>
  <c r="S16" i="15" s="1"/>
  <c r="P16" i="15"/>
  <c r="R16" i="15" s="1"/>
  <c r="L17" i="15" s="1"/>
  <c r="N17" i="15" s="1"/>
  <c r="Q17" i="14"/>
  <c r="S17" i="14" s="1"/>
  <c r="P17" i="14"/>
  <c r="R17" i="14" s="1"/>
  <c r="L18" i="14" s="1"/>
  <c r="N18" i="14" s="1"/>
  <c r="M18" i="13"/>
  <c r="M17" i="23"/>
  <c r="Q16" i="12"/>
  <c r="S16" i="12" s="1"/>
  <c r="P16" i="12"/>
  <c r="R16" i="12" s="1"/>
  <c r="L17" i="12" s="1"/>
  <c r="N17" i="12" s="1"/>
  <c r="M18" i="16"/>
  <c r="O17" i="22"/>
  <c r="Q17" i="9"/>
  <c r="S17" i="9" s="1"/>
  <c r="P17" i="9"/>
  <c r="R17" i="9" s="1"/>
  <c r="L18" i="9" s="1"/>
  <c r="N18" i="9" s="1"/>
  <c r="Q17" i="10"/>
  <c r="S17" i="10" s="1"/>
  <c r="P17" i="10"/>
  <c r="R17" i="10" s="1"/>
  <c r="L18" i="10" s="1"/>
  <c r="N18" i="10" s="1"/>
  <c r="Q16" i="8"/>
  <c r="S16" i="8" s="1"/>
  <c r="P16" i="8"/>
  <c r="R16" i="8" s="1"/>
  <c r="L17" i="8" s="1"/>
  <c r="N17" i="8" s="1"/>
  <c r="Q16" i="11"/>
  <c r="S16" i="11" s="1"/>
  <c r="P16" i="11"/>
  <c r="R16" i="11" s="1"/>
  <c r="L17" i="11" s="1"/>
  <c r="N17" i="11" s="1"/>
  <c r="H16" i="4"/>
  <c r="L16" i="3" s="1"/>
  <c r="AD16" i="3" s="1"/>
  <c r="Q16" i="7"/>
  <c r="S16" i="7" s="1"/>
  <c r="P16" i="7"/>
  <c r="R16" i="7" s="1"/>
  <c r="L17" i="7" s="1"/>
  <c r="N17" i="7" s="1"/>
  <c r="M17" i="21" l="1"/>
  <c r="Q16" i="23"/>
  <c r="M17" i="20"/>
  <c r="Q16" i="22"/>
  <c r="Q17" i="19"/>
  <c r="S17" i="19" s="1"/>
  <c r="P17" i="19"/>
  <c r="R17" i="19" s="1"/>
  <c r="L18" i="19" s="1"/>
  <c r="N18" i="19" s="1"/>
  <c r="Q18" i="18"/>
  <c r="S18" i="18" s="1"/>
  <c r="P18" i="18"/>
  <c r="R18" i="18" s="1"/>
  <c r="L19" i="18" s="1"/>
  <c r="N19" i="18" s="1"/>
  <c r="M18" i="17"/>
  <c r="O17" i="23"/>
  <c r="M17" i="15"/>
  <c r="N16" i="23"/>
  <c r="M18" i="14"/>
  <c r="N17" i="22"/>
  <c r="C18" i="23"/>
  <c r="O18" i="13"/>
  <c r="M17" i="12"/>
  <c r="M16" i="22"/>
  <c r="E18" i="22"/>
  <c r="O18" i="16"/>
  <c r="O17" i="4"/>
  <c r="M18" i="9"/>
  <c r="P17" i="4"/>
  <c r="M18" i="10"/>
  <c r="O16" i="3"/>
  <c r="P16" i="3" s="1"/>
  <c r="M17" i="11"/>
  <c r="Q16" i="4"/>
  <c r="M17" i="7"/>
  <c r="M16" i="4"/>
  <c r="M17" i="8"/>
  <c r="N16" i="4"/>
  <c r="R16" i="23" l="1"/>
  <c r="W16" i="3" s="1"/>
  <c r="G17" i="23"/>
  <c r="O17" i="21"/>
  <c r="G17" i="22"/>
  <c r="O17" i="20"/>
  <c r="R16" i="22"/>
  <c r="V16" i="3" s="1"/>
  <c r="M18" i="19"/>
  <c r="P17" i="23"/>
  <c r="M19" i="18"/>
  <c r="P18" i="22"/>
  <c r="O18" i="17"/>
  <c r="E18" i="23"/>
  <c r="D17" i="23"/>
  <c r="O17" i="15"/>
  <c r="D18" i="22"/>
  <c r="O18" i="14"/>
  <c r="Q18" i="13"/>
  <c r="S18" i="13" s="1"/>
  <c r="P18" i="13"/>
  <c r="R18" i="13" s="1"/>
  <c r="L19" i="13" s="1"/>
  <c r="N19" i="13" s="1"/>
  <c r="C17" i="22"/>
  <c r="O17" i="12"/>
  <c r="Q18" i="16"/>
  <c r="S18" i="16" s="1"/>
  <c r="P18" i="16"/>
  <c r="R18" i="16" s="1"/>
  <c r="L19" i="16" s="1"/>
  <c r="N19" i="16" s="1"/>
  <c r="O18" i="9"/>
  <c r="E18" i="4"/>
  <c r="F18" i="4"/>
  <c r="O18" i="10"/>
  <c r="O17" i="11"/>
  <c r="G17" i="4"/>
  <c r="D17" i="4"/>
  <c r="O17" i="8"/>
  <c r="R16" i="4"/>
  <c r="U16" i="3" s="1"/>
  <c r="O17" i="7"/>
  <c r="C17" i="4"/>
  <c r="H17" i="23" l="1"/>
  <c r="N17" i="3" s="1"/>
  <c r="AF17" i="3" s="1"/>
  <c r="H17" i="22"/>
  <c r="M17" i="3" s="1"/>
  <c r="AE17" i="3" s="1"/>
  <c r="Q17" i="21"/>
  <c r="S17" i="21" s="1"/>
  <c r="P17" i="21"/>
  <c r="R17" i="21" s="1"/>
  <c r="L18" i="21" s="1"/>
  <c r="N18" i="21" s="1"/>
  <c r="X16" i="3"/>
  <c r="Q17" i="20"/>
  <c r="S17" i="20" s="1"/>
  <c r="P17" i="20"/>
  <c r="R17" i="20" s="1"/>
  <c r="L18" i="20" s="1"/>
  <c r="N18" i="20" s="1"/>
  <c r="F18" i="23"/>
  <c r="O18" i="19"/>
  <c r="O19" i="18"/>
  <c r="F19" i="22"/>
  <c r="Q18" i="17"/>
  <c r="S18" i="17" s="1"/>
  <c r="P18" i="17"/>
  <c r="R18" i="17" s="1"/>
  <c r="L19" i="17" s="1"/>
  <c r="N19" i="17" s="1"/>
  <c r="Q17" i="15"/>
  <c r="S17" i="15" s="1"/>
  <c r="P17" i="15"/>
  <c r="R17" i="15" s="1"/>
  <c r="L18" i="15" s="1"/>
  <c r="N18" i="15" s="1"/>
  <c r="Q18" i="14"/>
  <c r="S18" i="14" s="1"/>
  <c r="P18" i="14"/>
  <c r="R18" i="14" s="1"/>
  <c r="L19" i="14" s="1"/>
  <c r="N19" i="14" s="1"/>
  <c r="M19" i="13"/>
  <c r="M18" i="23"/>
  <c r="Q17" i="12"/>
  <c r="S17" i="12" s="1"/>
  <c r="P17" i="12"/>
  <c r="R17" i="12" s="1"/>
  <c r="L18" i="12" s="1"/>
  <c r="N18" i="12" s="1"/>
  <c r="M19" i="16"/>
  <c r="O18" i="22"/>
  <c r="Q18" i="9"/>
  <c r="S18" i="9" s="1"/>
  <c r="P18" i="9"/>
  <c r="R18" i="9" s="1"/>
  <c r="L19" i="9" s="1"/>
  <c r="N19" i="9" s="1"/>
  <c r="Q18" i="10"/>
  <c r="S18" i="10" s="1"/>
  <c r="P18" i="10"/>
  <c r="R18" i="10" s="1"/>
  <c r="L19" i="10" s="1"/>
  <c r="N19" i="10" s="1"/>
  <c r="Q17" i="7"/>
  <c r="S17" i="7" s="1"/>
  <c r="P17" i="7"/>
  <c r="R17" i="7" s="1"/>
  <c r="L18" i="7" s="1"/>
  <c r="N18" i="7" s="1"/>
  <c r="Q17" i="8"/>
  <c r="S17" i="8" s="1"/>
  <c r="P17" i="8"/>
  <c r="R17" i="8" s="1"/>
  <c r="L18" i="8" s="1"/>
  <c r="N18" i="8" s="1"/>
  <c r="H17" i="4"/>
  <c r="L17" i="3" s="1"/>
  <c r="AD17" i="3" s="1"/>
  <c r="Q17" i="11"/>
  <c r="S17" i="11" s="1"/>
  <c r="P17" i="11"/>
  <c r="R17" i="11" s="1"/>
  <c r="L18" i="11" s="1"/>
  <c r="N18" i="11" s="1"/>
  <c r="M18" i="21" l="1"/>
  <c r="Q17" i="23"/>
  <c r="M18" i="20"/>
  <c r="Q17" i="22"/>
  <c r="Q18" i="19"/>
  <c r="S18" i="19" s="1"/>
  <c r="P18" i="19"/>
  <c r="R18" i="19" s="1"/>
  <c r="L19" i="19" s="1"/>
  <c r="N19" i="19" s="1"/>
  <c r="Q19" i="18"/>
  <c r="S19" i="18" s="1"/>
  <c r="P19" i="18"/>
  <c r="R19" i="18" s="1"/>
  <c r="L20" i="18" s="1"/>
  <c r="N20" i="18" s="1"/>
  <c r="M19" i="17"/>
  <c r="O18" i="23"/>
  <c r="M18" i="15"/>
  <c r="N17" i="23"/>
  <c r="M19" i="14"/>
  <c r="N18" i="22"/>
  <c r="C19" i="23"/>
  <c r="O19" i="13"/>
  <c r="M18" i="12"/>
  <c r="M17" i="22"/>
  <c r="E19" i="22"/>
  <c r="O19" i="16"/>
  <c r="O18" i="4"/>
  <c r="M19" i="9"/>
  <c r="P18" i="4"/>
  <c r="M19" i="10"/>
  <c r="O17" i="3"/>
  <c r="P17" i="3" s="1"/>
  <c r="M18" i="11"/>
  <c r="Q17" i="4"/>
  <c r="M18" i="8"/>
  <c r="N17" i="4"/>
  <c r="M18" i="7"/>
  <c r="M17" i="4"/>
  <c r="R17" i="23" l="1"/>
  <c r="W17" i="3" s="1"/>
  <c r="G18" i="23"/>
  <c r="O18" i="21"/>
  <c r="G18" i="22"/>
  <c r="O18" i="20"/>
  <c r="R17" i="22"/>
  <c r="V17" i="3" s="1"/>
  <c r="M19" i="19"/>
  <c r="P18" i="23"/>
  <c r="M20" i="18"/>
  <c r="P19" i="22"/>
  <c r="E19" i="23"/>
  <c r="O19" i="17"/>
  <c r="D18" i="23"/>
  <c r="O18" i="15"/>
  <c r="D19" i="22"/>
  <c r="O19" i="14"/>
  <c r="Q19" i="13"/>
  <c r="S19" i="13" s="1"/>
  <c r="P19" i="13"/>
  <c r="R19" i="13" s="1"/>
  <c r="L20" i="13" s="1"/>
  <c r="N20" i="13" s="1"/>
  <c r="C18" i="22"/>
  <c r="O18" i="12"/>
  <c r="Q19" i="16"/>
  <c r="S19" i="16" s="1"/>
  <c r="P19" i="16"/>
  <c r="R19" i="16" s="1"/>
  <c r="L20" i="16" s="1"/>
  <c r="N20" i="16" s="1"/>
  <c r="O19" i="9"/>
  <c r="E19" i="4"/>
  <c r="R17" i="4"/>
  <c r="U17" i="3" s="1"/>
  <c r="F19" i="4"/>
  <c r="O19" i="10"/>
  <c r="O18" i="7"/>
  <c r="C18" i="4"/>
  <c r="O18" i="11"/>
  <c r="G18" i="4"/>
  <c r="O18" i="8"/>
  <c r="D18" i="4"/>
  <c r="X17" i="3" l="1"/>
  <c r="H18" i="22"/>
  <c r="M18" i="3" s="1"/>
  <c r="AE18" i="3" s="1"/>
  <c r="H18" i="23"/>
  <c r="N18" i="3" s="1"/>
  <c r="AF18" i="3" s="1"/>
  <c r="Q18" i="21"/>
  <c r="S18" i="21" s="1"/>
  <c r="P18" i="21"/>
  <c r="R18" i="21" s="1"/>
  <c r="L19" i="21" s="1"/>
  <c r="N19" i="21" s="1"/>
  <c r="Q18" i="20"/>
  <c r="S18" i="20" s="1"/>
  <c r="P18" i="20"/>
  <c r="R18" i="20" s="1"/>
  <c r="L19" i="20" s="1"/>
  <c r="N19" i="20" s="1"/>
  <c r="F19" i="23"/>
  <c r="O19" i="19"/>
  <c r="O20" i="18"/>
  <c r="F20" i="22"/>
  <c r="Q19" i="17"/>
  <c r="S19" i="17" s="1"/>
  <c r="P19" i="17"/>
  <c r="R19" i="17" s="1"/>
  <c r="L20" i="17" s="1"/>
  <c r="N20" i="17" s="1"/>
  <c r="Q18" i="15"/>
  <c r="S18" i="15" s="1"/>
  <c r="P18" i="15"/>
  <c r="R18" i="15" s="1"/>
  <c r="L19" i="15" s="1"/>
  <c r="N19" i="15" s="1"/>
  <c r="Q19" i="14"/>
  <c r="S19" i="14" s="1"/>
  <c r="P19" i="14"/>
  <c r="R19" i="14" s="1"/>
  <c r="L20" i="14" s="1"/>
  <c r="N20" i="14" s="1"/>
  <c r="M20" i="13"/>
  <c r="M19" i="23"/>
  <c r="Q18" i="12"/>
  <c r="S18" i="12" s="1"/>
  <c r="P18" i="12"/>
  <c r="R18" i="12" s="1"/>
  <c r="L19" i="12" s="1"/>
  <c r="N19" i="12" s="1"/>
  <c r="M20" i="16"/>
  <c r="O19" i="22"/>
  <c r="Q19" i="9"/>
  <c r="S19" i="9" s="1"/>
  <c r="P19" i="9"/>
  <c r="R19" i="9" s="1"/>
  <c r="L20" i="9" s="1"/>
  <c r="N20" i="9" s="1"/>
  <c r="Q19" i="10"/>
  <c r="S19" i="10" s="1"/>
  <c r="P19" i="10"/>
  <c r="R19" i="10" s="1"/>
  <c r="L20" i="10" s="1"/>
  <c r="N20" i="10" s="1"/>
  <c r="Q18" i="11"/>
  <c r="S18" i="11" s="1"/>
  <c r="P18" i="11"/>
  <c r="R18" i="11" s="1"/>
  <c r="L19" i="11" s="1"/>
  <c r="N19" i="11" s="1"/>
  <c r="Q18" i="8"/>
  <c r="S18" i="8" s="1"/>
  <c r="P18" i="8"/>
  <c r="R18" i="8" s="1"/>
  <c r="L19" i="8" s="1"/>
  <c r="N19" i="8" s="1"/>
  <c r="H18" i="4"/>
  <c r="L18" i="3" s="1"/>
  <c r="AD18" i="3" s="1"/>
  <c r="Q18" i="7"/>
  <c r="S18" i="7" s="1"/>
  <c r="P18" i="7"/>
  <c r="R18" i="7" s="1"/>
  <c r="L19" i="7" s="1"/>
  <c r="N19" i="7" s="1"/>
  <c r="M19" i="21" l="1"/>
  <c r="Q18" i="23"/>
  <c r="M19" i="20"/>
  <c r="Q18" i="22"/>
  <c r="Q19" i="19"/>
  <c r="S19" i="19" s="1"/>
  <c r="P19" i="19"/>
  <c r="R19" i="19" s="1"/>
  <c r="L20" i="19" s="1"/>
  <c r="N20" i="19" s="1"/>
  <c r="Q20" i="18"/>
  <c r="S20" i="18" s="1"/>
  <c r="P20" i="18"/>
  <c r="R20" i="18" s="1"/>
  <c r="L21" i="18" s="1"/>
  <c r="N21" i="18" s="1"/>
  <c r="M20" i="17"/>
  <c r="O19" i="23"/>
  <c r="M19" i="15"/>
  <c r="N18" i="23"/>
  <c r="M20" i="14"/>
  <c r="N19" i="22"/>
  <c r="C20" i="23"/>
  <c r="O20" i="13"/>
  <c r="M19" i="12"/>
  <c r="M18" i="22"/>
  <c r="E20" i="22"/>
  <c r="O20" i="16"/>
  <c r="M20" i="9"/>
  <c r="O19" i="4"/>
  <c r="M20" i="10"/>
  <c r="P19" i="4"/>
  <c r="M19" i="8"/>
  <c r="N18" i="4"/>
  <c r="M19" i="11"/>
  <c r="Q18" i="4"/>
  <c r="M19" i="7"/>
  <c r="M18" i="4"/>
  <c r="O18" i="3"/>
  <c r="P18" i="3" s="1"/>
  <c r="R18" i="23" l="1"/>
  <c r="W18" i="3" s="1"/>
  <c r="G19" i="23"/>
  <c r="O19" i="21"/>
  <c r="G19" i="22"/>
  <c r="O19" i="20"/>
  <c r="R18" i="22"/>
  <c r="V18" i="3" s="1"/>
  <c r="M20" i="19"/>
  <c r="P19" i="23"/>
  <c r="M21" i="18"/>
  <c r="P20" i="22"/>
  <c r="E20" i="23"/>
  <c r="O20" i="17"/>
  <c r="D19" i="23"/>
  <c r="O19" i="15"/>
  <c r="D20" i="22"/>
  <c r="O20" i="14"/>
  <c r="Q20" i="13"/>
  <c r="S20" i="13" s="1"/>
  <c r="P20" i="13"/>
  <c r="R20" i="13" s="1"/>
  <c r="L21" i="13" s="1"/>
  <c r="N21" i="13" s="1"/>
  <c r="C19" i="22"/>
  <c r="O19" i="12"/>
  <c r="Q20" i="16"/>
  <c r="S20" i="16" s="1"/>
  <c r="P20" i="16"/>
  <c r="R20" i="16" s="1"/>
  <c r="L21" i="16" s="1"/>
  <c r="N21" i="16" s="1"/>
  <c r="O20" i="9"/>
  <c r="E20" i="4"/>
  <c r="R18" i="4"/>
  <c r="U18" i="3" s="1"/>
  <c r="F20" i="4"/>
  <c r="O20" i="10"/>
  <c r="O19" i="8"/>
  <c r="D19" i="4"/>
  <c r="G19" i="4"/>
  <c r="O19" i="11"/>
  <c r="O19" i="7"/>
  <c r="C19" i="4"/>
  <c r="H19" i="23" l="1"/>
  <c r="N19" i="3" s="1"/>
  <c r="AF19" i="3" s="1"/>
  <c r="H19" i="22"/>
  <c r="M19" i="3" s="1"/>
  <c r="AE19" i="3" s="1"/>
  <c r="Q19" i="21"/>
  <c r="S19" i="21" s="1"/>
  <c r="P19" i="21"/>
  <c r="R19" i="21" s="1"/>
  <c r="L20" i="21" s="1"/>
  <c r="N20" i="21" s="1"/>
  <c r="X18" i="3"/>
  <c r="Q19" i="20"/>
  <c r="S19" i="20" s="1"/>
  <c r="P19" i="20"/>
  <c r="R19" i="20" s="1"/>
  <c r="L20" i="20" s="1"/>
  <c r="N20" i="20" s="1"/>
  <c r="F20" i="23"/>
  <c r="O20" i="19"/>
  <c r="F21" i="22"/>
  <c r="O21" i="18"/>
  <c r="Q20" i="17"/>
  <c r="S20" i="17" s="1"/>
  <c r="P20" i="17"/>
  <c r="R20" i="17" s="1"/>
  <c r="L21" i="17" s="1"/>
  <c r="N21" i="17" s="1"/>
  <c r="Q19" i="15"/>
  <c r="S19" i="15" s="1"/>
  <c r="P19" i="15"/>
  <c r="R19" i="15" s="1"/>
  <c r="L20" i="15" s="1"/>
  <c r="N20" i="15" s="1"/>
  <c r="Q20" i="14"/>
  <c r="S20" i="14" s="1"/>
  <c r="P20" i="14"/>
  <c r="R20" i="14" s="1"/>
  <c r="L21" i="14" s="1"/>
  <c r="N21" i="14" s="1"/>
  <c r="M21" i="13"/>
  <c r="M20" i="23"/>
  <c r="Q19" i="12"/>
  <c r="S19" i="12" s="1"/>
  <c r="P19" i="12"/>
  <c r="R19" i="12" s="1"/>
  <c r="L20" i="12" s="1"/>
  <c r="N20" i="12" s="1"/>
  <c r="M21" i="16"/>
  <c r="O20" i="22"/>
  <c r="Q20" i="9"/>
  <c r="S20" i="9" s="1"/>
  <c r="P20" i="9"/>
  <c r="R20" i="9" s="1"/>
  <c r="L21" i="9" s="1"/>
  <c r="N21" i="9" s="1"/>
  <c r="Q20" i="10"/>
  <c r="S20" i="10" s="1"/>
  <c r="P20" i="10"/>
  <c r="R20" i="10" s="1"/>
  <c r="L21" i="10" s="1"/>
  <c r="N21" i="10" s="1"/>
  <c r="Q19" i="7"/>
  <c r="S19" i="7" s="1"/>
  <c r="P19" i="7"/>
  <c r="R19" i="7" s="1"/>
  <c r="L20" i="7" s="1"/>
  <c r="N20" i="7" s="1"/>
  <c r="Q19" i="8"/>
  <c r="S19" i="8" s="1"/>
  <c r="P19" i="8"/>
  <c r="R19" i="8" s="1"/>
  <c r="L20" i="8" s="1"/>
  <c r="N20" i="8" s="1"/>
  <c r="Q19" i="11"/>
  <c r="S19" i="11" s="1"/>
  <c r="P19" i="11"/>
  <c r="R19" i="11" s="1"/>
  <c r="L20" i="11" s="1"/>
  <c r="N20" i="11" s="1"/>
  <c r="H19" i="4"/>
  <c r="L19" i="3" s="1"/>
  <c r="AD19" i="3" s="1"/>
  <c r="M20" i="21" l="1"/>
  <c r="Q19" i="23"/>
  <c r="M20" i="20"/>
  <c r="Q19" i="22"/>
  <c r="Q20" i="19"/>
  <c r="S20" i="19" s="1"/>
  <c r="P20" i="19"/>
  <c r="R20" i="19" s="1"/>
  <c r="L21" i="19" s="1"/>
  <c r="N21" i="19" s="1"/>
  <c r="Q21" i="18"/>
  <c r="S21" i="18" s="1"/>
  <c r="P21" i="18"/>
  <c r="R21" i="18" s="1"/>
  <c r="L22" i="18" s="1"/>
  <c r="N22" i="18" s="1"/>
  <c r="M21" i="17"/>
  <c r="O20" i="23"/>
  <c r="M20" i="15"/>
  <c r="N19" i="23"/>
  <c r="M21" i="14"/>
  <c r="N20" i="22"/>
  <c r="C21" i="23"/>
  <c r="O21" i="13"/>
  <c r="M20" i="12"/>
  <c r="M19" i="22"/>
  <c r="E21" i="22"/>
  <c r="O21" i="16"/>
  <c r="M21" i="9"/>
  <c r="O20" i="4"/>
  <c r="M21" i="10"/>
  <c r="P20" i="4"/>
  <c r="M20" i="11"/>
  <c r="Q19" i="4"/>
  <c r="O19" i="3"/>
  <c r="P19" i="3" s="1"/>
  <c r="M20" i="8"/>
  <c r="N19" i="4"/>
  <c r="M20" i="7"/>
  <c r="M19" i="4"/>
  <c r="R19" i="23" l="1"/>
  <c r="W19" i="3" s="1"/>
  <c r="G20" i="23"/>
  <c r="O20" i="21"/>
  <c r="G20" i="22"/>
  <c r="O20" i="20"/>
  <c r="R19" i="22"/>
  <c r="V19" i="3" s="1"/>
  <c r="M21" i="19"/>
  <c r="P20" i="23"/>
  <c r="M22" i="18"/>
  <c r="P21" i="22"/>
  <c r="O21" i="17"/>
  <c r="E21" i="23"/>
  <c r="D20" i="23"/>
  <c r="O20" i="15"/>
  <c r="D21" i="22"/>
  <c r="O21" i="14"/>
  <c r="Q21" i="13"/>
  <c r="S21" i="13" s="1"/>
  <c r="P21" i="13"/>
  <c r="R21" i="13" s="1"/>
  <c r="L22" i="13" s="1"/>
  <c r="N22" i="13" s="1"/>
  <c r="C20" i="22"/>
  <c r="O20" i="12"/>
  <c r="Q21" i="16"/>
  <c r="S21" i="16" s="1"/>
  <c r="P21" i="16"/>
  <c r="R21" i="16" s="1"/>
  <c r="L22" i="16" s="1"/>
  <c r="N22" i="16" s="1"/>
  <c r="O21" i="9"/>
  <c r="E21" i="4"/>
  <c r="R19" i="4"/>
  <c r="U19" i="3" s="1"/>
  <c r="F21" i="4"/>
  <c r="O21" i="10"/>
  <c r="C20" i="4"/>
  <c r="O20" i="7"/>
  <c r="O20" i="8"/>
  <c r="D20" i="4"/>
  <c r="G20" i="4"/>
  <c r="O20" i="11"/>
  <c r="H20" i="23" l="1"/>
  <c r="N20" i="3" s="1"/>
  <c r="AF20" i="3" s="1"/>
  <c r="H20" i="22"/>
  <c r="M20" i="3" s="1"/>
  <c r="AE20" i="3" s="1"/>
  <c r="Q20" i="21"/>
  <c r="S20" i="21" s="1"/>
  <c r="P20" i="21"/>
  <c r="R20" i="21" s="1"/>
  <c r="L21" i="21" s="1"/>
  <c r="N21" i="21" s="1"/>
  <c r="Q20" i="20"/>
  <c r="S20" i="20" s="1"/>
  <c r="P20" i="20"/>
  <c r="R20" i="20" s="1"/>
  <c r="L21" i="20" s="1"/>
  <c r="N21" i="20" s="1"/>
  <c r="X19" i="3"/>
  <c r="O21" i="19"/>
  <c r="F21" i="23"/>
  <c r="F22" i="22"/>
  <c r="O22" i="18"/>
  <c r="Q21" i="17"/>
  <c r="S21" i="17" s="1"/>
  <c r="P21" i="17"/>
  <c r="R21" i="17" s="1"/>
  <c r="L22" i="17" s="1"/>
  <c r="N22" i="17" s="1"/>
  <c r="Q20" i="15"/>
  <c r="S20" i="15" s="1"/>
  <c r="P20" i="15"/>
  <c r="R20" i="15" s="1"/>
  <c r="L21" i="15" s="1"/>
  <c r="N21" i="15" s="1"/>
  <c r="Q21" i="14"/>
  <c r="S21" i="14" s="1"/>
  <c r="P21" i="14"/>
  <c r="R21" i="14" s="1"/>
  <c r="L22" i="14" s="1"/>
  <c r="N22" i="14" s="1"/>
  <c r="M22" i="13"/>
  <c r="M21" i="23"/>
  <c r="Q20" i="12"/>
  <c r="S20" i="12" s="1"/>
  <c r="P20" i="12"/>
  <c r="R20" i="12" s="1"/>
  <c r="L21" i="12" s="1"/>
  <c r="N21" i="12" s="1"/>
  <c r="M22" i="16"/>
  <c r="O21" i="22"/>
  <c r="P21" i="9"/>
  <c r="R21" i="9" s="1"/>
  <c r="L22" i="9" s="1"/>
  <c r="N22" i="9" s="1"/>
  <c r="Q21" i="9"/>
  <c r="S21" i="9" s="1"/>
  <c r="Q21" i="10"/>
  <c r="S21" i="10" s="1"/>
  <c r="P21" i="10"/>
  <c r="R21" i="10" s="1"/>
  <c r="L22" i="10" s="1"/>
  <c r="N22" i="10" s="1"/>
  <c r="Q20" i="8"/>
  <c r="S20" i="8" s="1"/>
  <c r="P20" i="8"/>
  <c r="R20" i="8" s="1"/>
  <c r="L21" i="8" s="1"/>
  <c r="N21" i="8" s="1"/>
  <c r="Q20" i="7"/>
  <c r="S20" i="7" s="1"/>
  <c r="P20" i="7"/>
  <c r="R20" i="7" s="1"/>
  <c r="L21" i="7" s="1"/>
  <c r="N21" i="7" s="1"/>
  <c r="Q20" i="11"/>
  <c r="S20" i="11" s="1"/>
  <c r="P20" i="11"/>
  <c r="R20" i="11" s="1"/>
  <c r="L21" i="11" s="1"/>
  <c r="N21" i="11" s="1"/>
  <c r="H20" i="4"/>
  <c r="L20" i="3" s="1"/>
  <c r="AD20" i="3" s="1"/>
  <c r="M21" i="21" l="1"/>
  <c r="Q20" i="23"/>
  <c r="M21" i="20"/>
  <c r="Q20" i="22"/>
  <c r="Q21" i="19"/>
  <c r="S21" i="19" s="1"/>
  <c r="P21" i="19"/>
  <c r="R21" i="19" s="1"/>
  <c r="L22" i="19" s="1"/>
  <c r="N22" i="19" s="1"/>
  <c r="Q22" i="18"/>
  <c r="S22" i="18" s="1"/>
  <c r="P22" i="18"/>
  <c r="R22" i="18" s="1"/>
  <c r="L23" i="18" s="1"/>
  <c r="N23" i="18" s="1"/>
  <c r="M22" i="17"/>
  <c r="O21" i="23"/>
  <c r="M21" i="15"/>
  <c r="N20" i="23"/>
  <c r="M22" i="14"/>
  <c r="N21" i="22"/>
  <c r="C22" i="23"/>
  <c r="O22" i="13"/>
  <c r="M21" i="12"/>
  <c r="M20" i="22"/>
  <c r="E22" i="22"/>
  <c r="O22" i="16"/>
  <c r="M22" i="9"/>
  <c r="O21" i="4"/>
  <c r="M22" i="10"/>
  <c r="P21" i="4"/>
  <c r="M21" i="8"/>
  <c r="N20" i="4"/>
  <c r="M21" i="7"/>
  <c r="M20" i="4"/>
  <c r="O20" i="3"/>
  <c r="P20" i="3" s="1"/>
  <c r="M21" i="11"/>
  <c r="Q20" i="4"/>
  <c r="R20" i="23" l="1"/>
  <c r="W20" i="3" s="1"/>
  <c r="G21" i="23"/>
  <c r="O21" i="21"/>
  <c r="G21" i="22"/>
  <c r="O21" i="20"/>
  <c r="R20" i="22"/>
  <c r="V20" i="3" s="1"/>
  <c r="M22" i="19"/>
  <c r="P21" i="23"/>
  <c r="M23" i="18"/>
  <c r="P22" i="22"/>
  <c r="E22" i="23"/>
  <c r="O22" i="17"/>
  <c r="D21" i="23"/>
  <c r="O21" i="15"/>
  <c r="D22" i="22"/>
  <c r="O22" i="14"/>
  <c r="Q22" i="13"/>
  <c r="S22" i="13" s="1"/>
  <c r="P22" i="13"/>
  <c r="R22" i="13" s="1"/>
  <c r="L23" i="13" s="1"/>
  <c r="N23" i="13" s="1"/>
  <c r="C21" i="22"/>
  <c r="O21" i="12"/>
  <c r="Q22" i="16"/>
  <c r="S22" i="16" s="1"/>
  <c r="P22" i="16"/>
  <c r="R22" i="16" s="1"/>
  <c r="L23" i="16" s="1"/>
  <c r="N23" i="16" s="1"/>
  <c r="E22" i="4"/>
  <c r="O22" i="9"/>
  <c r="F22" i="4"/>
  <c r="O22" i="10"/>
  <c r="R20" i="4"/>
  <c r="U20" i="3" s="1"/>
  <c r="O21" i="7"/>
  <c r="C21" i="4"/>
  <c r="G21" i="4"/>
  <c r="O21" i="11"/>
  <c r="D21" i="4"/>
  <c r="O21" i="8"/>
  <c r="H21" i="22" l="1"/>
  <c r="M21" i="3" s="1"/>
  <c r="AE21" i="3" s="1"/>
  <c r="H21" i="23"/>
  <c r="N21" i="3" s="1"/>
  <c r="AF21" i="3" s="1"/>
  <c r="Q21" i="21"/>
  <c r="S21" i="21" s="1"/>
  <c r="P21" i="21"/>
  <c r="R21" i="21" s="1"/>
  <c r="L22" i="21" s="1"/>
  <c r="N22" i="21" s="1"/>
  <c r="Q21" i="20"/>
  <c r="S21" i="20" s="1"/>
  <c r="P21" i="20"/>
  <c r="R21" i="20" s="1"/>
  <c r="L22" i="20" s="1"/>
  <c r="N22" i="20" s="1"/>
  <c r="X20" i="3"/>
  <c r="F22" i="23"/>
  <c r="O22" i="19"/>
  <c r="F23" i="22"/>
  <c r="O23" i="18"/>
  <c r="Q22" i="17"/>
  <c r="S22" i="17" s="1"/>
  <c r="P22" i="17"/>
  <c r="R22" i="17" s="1"/>
  <c r="L23" i="17" s="1"/>
  <c r="N23" i="17" s="1"/>
  <c r="Q21" i="15"/>
  <c r="S21" i="15" s="1"/>
  <c r="P21" i="15"/>
  <c r="R21" i="15" s="1"/>
  <c r="L22" i="15" s="1"/>
  <c r="N22" i="15" s="1"/>
  <c r="Q22" i="14"/>
  <c r="S22" i="14" s="1"/>
  <c r="P22" i="14"/>
  <c r="R22" i="14" s="1"/>
  <c r="L23" i="14" s="1"/>
  <c r="N23" i="14" s="1"/>
  <c r="M23" i="13"/>
  <c r="M22" i="23"/>
  <c r="Q21" i="12"/>
  <c r="S21" i="12" s="1"/>
  <c r="P21" i="12"/>
  <c r="R21" i="12" s="1"/>
  <c r="L22" i="12" s="1"/>
  <c r="N22" i="12" s="1"/>
  <c r="M23" i="16"/>
  <c r="O22" i="22"/>
  <c r="Q22" i="9"/>
  <c r="S22" i="9" s="1"/>
  <c r="P22" i="9"/>
  <c r="R22" i="9" s="1"/>
  <c r="L23" i="9" s="1"/>
  <c r="N23" i="9" s="1"/>
  <c r="Q22" i="10"/>
  <c r="S22" i="10" s="1"/>
  <c r="P22" i="10"/>
  <c r="R22" i="10" s="1"/>
  <c r="L23" i="10" s="1"/>
  <c r="N23" i="10" s="1"/>
  <c r="H21" i="4"/>
  <c r="L21" i="3" s="1"/>
  <c r="AD21" i="3" s="1"/>
  <c r="Q21" i="7"/>
  <c r="S21" i="7" s="1"/>
  <c r="P21" i="7"/>
  <c r="R21" i="7" s="1"/>
  <c r="L22" i="7" s="1"/>
  <c r="N22" i="7" s="1"/>
  <c r="Q21" i="8"/>
  <c r="S21" i="8" s="1"/>
  <c r="P21" i="8"/>
  <c r="R21" i="8" s="1"/>
  <c r="L22" i="8" s="1"/>
  <c r="N22" i="8" s="1"/>
  <c r="Q21" i="11"/>
  <c r="S21" i="11" s="1"/>
  <c r="P21" i="11"/>
  <c r="R21" i="11" s="1"/>
  <c r="L22" i="11" s="1"/>
  <c r="N22" i="11" s="1"/>
  <c r="M22" i="21" l="1"/>
  <c r="Q21" i="23"/>
  <c r="M22" i="20"/>
  <c r="Q21" i="22"/>
  <c r="Q22" i="19"/>
  <c r="S22" i="19" s="1"/>
  <c r="P22" i="19"/>
  <c r="R22" i="19" s="1"/>
  <c r="L23" i="19" s="1"/>
  <c r="N23" i="19" s="1"/>
  <c r="Q23" i="18"/>
  <c r="S23" i="18" s="1"/>
  <c r="P23" i="18"/>
  <c r="R23" i="18" s="1"/>
  <c r="L24" i="18" s="1"/>
  <c r="N24" i="18" s="1"/>
  <c r="M23" i="17"/>
  <c r="O22" i="23"/>
  <c r="M22" i="15"/>
  <c r="N21" i="23"/>
  <c r="M23" i="14"/>
  <c r="N22" i="22"/>
  <c r="C23" i="23"/>
  <c r="O23" i="13"/>
  <c r="M22" i="12"/>
  <c r="M21" i="22"/>
  <c r="E23" i="22"/>
  <c r="O23" i="16"/>
  <c r="O22" i="4"/>
  <c r="M23" i="9"/>
  <c r="P22" i="4"/>
  <c r="M23" i="10"/>
  <c r="M22" i="11"/>
  <c r="Q21" i="4"/>
  <c r="M22" i="8"/>
  <c r="N21" i="4"/>
  <c r="M22" i="7"/>
  <c r="M21" i="4"/>
  <c r="O21" i="3"/>
  <c r="P21" i="3" s="1"/>
  <c r="R21" i="23" l="1"/>
  <c r="W21" i="3" s="1"/>
  <c r="G22" i="23"/>
  <c r="O22" i="21"/>
  <c r="G22" i="22"/>
  <c r="O22" i="20"/>
  <c r="R21" i="22"/>
  <c r="V21" i="3" s="1"/>
  <c r="M23" i="19"/>
  <c r="P22" i="23"/>
  <c r="M24" i="18"/>
  <c r="P23" i="22"/>
  <c r="E23" i="23"/>
  <c r="O23" i="17"/>
  <c r="D22" i="23"/>
  <c r="O22" i="15"/>
  <c r="D23" i="22"/>
  <c r="O23" i="14"/>
  <c r="Q23" i="13"/>
  <c r="S23" i="13" s="1"/>
  <c r="P23" i="13"/>
  <c r="R23" i="13" s="1"/>
  <c r="L24" i="13" s="1"/>
  <c r="N24" i="13" s="1"/>
  <c r="C22" i="22"/>
  <c r="O22" i="12"/>
  <c r="Q23" i="16"/>
  <c r="S23" i="16" s="1"/>
  <c r="P23" i="16"/>
  <c r="R23" i="16" s="1"/>
  <c r="L24" i="16" s="1"/>
  <c r="N24" i="16" s="1"/>
  <c r="O23" i="9"/>
  <c r="E23" i="4"/>
  <c r="F23" i="4"/>
  <c r="O23" i="10"/>
  <c r="O22" i="7"/>
  <c r="C22" i="4"/>
  <c r="R21" i="4"/>
  <c r="U21" i="3" s="1"/>
  <c r="O22" i="8"/>
  <c r="D22" i="4"/>
  <c r="G22" i="4"/>
  <c r="O22" i="11"/>
  <c r="H22" i="22" l="1"/>
  <c r="M22" i="3" s="1"/>
  <c r="AE22" i="3" s="1"/>
  <c r="H22" i="23"/>
  <c r="N22" i="3" s="1"/>
  <c r="AF22" i="3" s="1"/>
  <c r="Q22" i="21"/>
  <c r="S22" i="21" s="1"/>
  <c r="P22" i="21"/>
  <c r="R22" i="21" s="1"/>
  <c r="L23" i="21" s="1"/>
  <c r="N23" i="21" s="1"/>
  <c r="Q22" i="20"/>
  <c r="S22" i="20" s="1"/>
  <c r="P22" i="20"/>
  <c r="R22" i="20" s="1"/>
  <c r="L23" i="20" s="1"/>
  <c r="N23" i="20" s="1"/>
  <c r="X21" i="3"/>
  <c r="F23" i="23"/>
  <c r="O23" i="19"/>
  <c r="F24" i="22"/>
  <c r="O24" i="18"/>
  <c r="Q23" i="17"/>
  <c r="S23" i="17" s="1"/>
  <c r="P23" i="17"/>
  <c r="R23" i="17" s="1"/>
  <c r="L24" i="17" s="1"/>
  <c r="N24" i="17" s="1"/>
  <c r="Q22" i="15"/>
  <c r="S22" i="15" s="1"/>
  <c r="P22" i="15"/>
  <c r="R22" i="15" s="1"/>
  <c r="L23" i="15" s="1"/>
  <c r="N23" i="15" s="1"/>
  <c r="Q23" i="14"/>
  <c r="S23" i="14" s="1"/>
  <c r="P23" i="14"/>
  <c r="R23" i="14" s="1"/>
  <c r="L24" i="14" s="1"/>
  <c r="N24" i="14" s="1"/>
  <c r="M24" i="13"/>
  <c r="M23" i="23"/>
  <c r="Q22" i="12"/>
  <c r="S22" i="12" s="1"/>
  <c r="P22" i="12"/>
  <c r="R22" i="12" s="1"/>
  <c r="L23" i="12" s="1"/>
  <c r="N23" i="12" s="1"/>
  <c r="M24" i="16"/>
  <c r="O23" i="22"/>
  <c r="Q23" i="9"/>
  <c r="S23" i="9" s="1"/>
  <c r="P23" i="9"/>
  <c r="R23" i="9" s="1"/>
  <c r="L24" i="9" s="1"/>
  <c r="N24" i="9" s="1"/>
  <c r="H22" i="4"/>
  <c r="L22" i="3" s="1"/>
  <c r="AD22" i="3" s="1"/>
  <c r="P23" i="10"/>
  <c r="R23" i="10" s="1"/>
  <c r="L24" i="10" s="1"/>
  <c r="N24" i="10" s="1"/>
  <c r="Q23" i="10"/>
  <c r="S23" i="10" s="1"/>
  <c r="Q22" i="7"/>
  <c r="S22" i="7" s="1"/>
  <c r="P22" i="7"/>
  <c r="R22" i="7" s="1"/>
  <c r="L23" i="7" s="1"/>
  <c r="N23" i="7" s="1"/>
  <c r="Q22" i="11"/>
  <c r="S22" i="11" s="1"/>
  <c r="P22" i="11"/>
  <c r="R22" i="11" s="1"/>
  <c r="L23" i="11" s="1"/>
  <c r="N23" i="11" s="1"/>
  <c r="Q22" i="8"/>
  <c r="S22" i="8" s="1"/>
  <c r="P22" i="8"/>
  <c r="R22" i="8" s="1"/>
  <c r="L23" i="8" s="1"/>
  <c r="N23" i="8" s="1"/>
  <c r="O22" i="3" l="1"/>
  <c r="P22" i="3" s="1"/>
  <c r="M23" i="21"/>
  <c r="Q22" i="23"/>
  <c r="M23" i="20"/>
  <c r="Q22" i="22"/>
  <c r="Q23" i="19"/>
  <c r="S23" i="19" s="1"/>
  <c r="P23" i="19"/>
  <c r="R23" i="19" s="1"/>
  <c r="L24" i="19" s="1"/>
  <c r="N24" i="19" s="1"/>
  <c r="Q24" i="18"/>
  <c r="S24" i="18" s="1"/>
  <c r="P24" i="18"/>
  <c r="R24" i="18" s="1"/>
  <c r="L25" i="18" s="1"/>
  <c r="N25" i="18" s="1"/>
  <c r="M24" i="17"/>
  <c r="O23" i="23"/>
  <c r="M23" i="15"/>
  <c r="N22" i="23"/>
  <c r="M24" i="14"/>
  <c r="N23" i="22"/>
  <c r="C24" i="23"/>
  <c r="O24" i="13"/>
  <c r="M23" i="12"/>
  <c r="M22" i="22"/>
  <c r="E24" i="22"/>
  <c r="O24" i="16"/>
  <c r="O23" i="4"/>
  <c r="M24" i="9"/>
  <c r="M24" i="10"/>
  <c r="P23" i="4"/>
  <c r="M23" i="11"/>
  <c r="Q22" i="4"/>
  <c r="M23" i="8"/>
  <c r="N22" i="4"/>
  <c r="M23" i="7"/>
  <c r="M22" i="4"/>
  <c r="R22" i="22" l="1"/>
  <c r="V22" i="3" s="1"/>
  <c r="R22" i="23"/>
  <c r="W22" i="3" s="1"/>
  <c r="G23" i="23"/>
  <c r="O23" i="21"/>
  <c r="O23" i="20"/>
  <c r="G23" i="22"/>
  <c r="M24" i="19"/>
  <c r="P23" i="23"/>
  <c r="M25" i="18"/>
  <c r="P24" i="22"/>
  <c r="E24" i="23"/>
  <c r="O24" i="17"/>
  <c r="O23" i="15"/>
  <c r="D23" i="23"/>
  <c r="D24" i="22"/>
  <c r="O24" i="14"/>
  <c r="Q24" i="13"/>
  <c r="S24" i="13" s="1"/>
  <c r="P24" i="13"/>
  <c r="R24" i="13" s="1"/>
  <c r="L25" i="13" s="1"/>
  <c r="N25" i="13" s="1"/>
  <c r="C23" i="22"/>
  <c r="O23" i="12"/>
  <c r="Q24" i="16"/>
  <c r="S24" i="16" s="1"/>
  <c r="P24" i="16"/>
  <c r="R24" i="16" s="1"/>
  <c r="L25" i="16" s="1"/>
  <c r="N25" i="16" s="1"/>
  <c r="R22" i="4"/>
  <c r="U22" i="3" s="1"/>
  <c r="E24" i="4"/>
  <c r="O24" i="9"/>
  <c r="F24" i="4"/>
  <c r="O24" i="10"/>
  <c r="D23" i="4"/>
  <c r="O23" i="8"/>
  <c r="O23" i="7"/>
  <c r="C23" i="4"/>
  <c r="G23" i="4"/>
  <c r="O23" i="11"/>
  <c r="H23" i="22" l="1"/>
  <c r="M23" i="3" s="1"/>
  <c r="AE23" i="3" s="1"/>
  <c r="H23" i="23"/>
  <c r="N23" i="3" s="1"/>
  <c r="AF23" i="3" s="1"/>
  <c r="X22" i="3"/>
  <c r="Q23" i="21"/>
  <c r="S23" i="21" s="1"/>
  <c r="P23" i="21"/>
  <c r="R23" i="21" s="1"/>
  <c r="L24" i="21" s="1"/>
  <c r="N24" i="21" s="1"/>
  <c r="Q23" i="20"/>
  <c r="S23" i="20" s="1"/>
  <c r="P23" i="20"/>
  <c r="R23" i="20" s="1"/>
  <c r="L24" i="20" s="1"/>
  <c r="N24" i="20" s="1"/>
  <c r="F24" i="23"/>
  <c r="O24" i="19"/>
  <c r="F25" i="22"/>
  <c r="O25" i="18"/>
  <c r="Q24" i="17"/>
  <c r="S24" i="17" s="1"/>
  <c r="P24" i="17"/>
  <c r="R24" i="17" s="1"/>
  <c r="L25" i="17" s="1"/>
  <c r="N25" i="17" s="1"/>
  <c r="Q23" i="15"/>
  <c r="S23" i="15" s="1"/>
  <c r="P23" i="15"/>
  <c r="R23" i="15" s="1"/>
  <c r="L24" i="15" s="1"/>
  <c r="N24" i="15" s="1"/>
  <c r="Q24" i="14"/>
  <c r="S24" i="14" s="1"/>
  <c r="P24" i="14"/>
  <c r="R24" i="14" s="1"/>
  <c r="L25" i="14" s="1"/>
  <c r="N25" i="14" s="1"/>
  <c r="M25" i="13"/>
  <c r="M24" i="23"/>
  <c r="Q23" i="12"/>
  <c r="S23" i="12" s="1"/>
  <c r="P23" i="12"/>
  <c r="R23" i="12" s="1"/>
  <c r="L24" i="12" s="1"/>
  <c r="N24" i="12" s="1"/>
  <c r="M25" i="16"/>
  <c r="O24" i="22"/>
  <c r="Q24" i="9"/>
  <c r="S24" i="9" s="1"/>
  <c r="P24" i="9"/>
  <c r="R24" i="9" s="1"/>
  <c r="L25" i="9" s="1"/>
  <c r="N25" i="9" s="1"/>
  <c r="H23" i="4"/>
  <c r="L23" i="3" s="1"/>
  <c r="AD23" i="3" s="1"/>
  <c r="Q24" i="10"/>
  <c r="S24" i="10" s="1"/>
  <c r="P24" i="10"/>
  <c r="R24" i="10" s="1"/>
  <c r="L25" i="10" s="1"/>
  <c r="N25" i="10" s="1"/>
  <c r="Q23" i="7"/>
  <c r="S23" i="7" s="1"/>
  <c r="P23" i="7"/>
  <c r="R23" i="7" s="1"/>
  <c r="L24" i="7" s="1"/>
  <c r="N24" i="7" s="1"/>
  <c r="Q23" i="8"/>
  <c r="S23" i="8" s="1"/>
  <c r="P23" i="8"/>
  <c r="R23" i="8" s="1"/>
  <c r="L24" i="8" s="1"/>
  <c r="N24" i="8" s="1"/>
  <c r="Q23" i="11"/>
  <c r="S23" i="11" s="1"/>
  <c r="P23" i="11"/>
  <c r="R23" i="11" s="1"/>
  <c r="L24" i="11" s="1"/>
  <c r="N24" i="11" s="1"/>
  <c r="O23" i="3" l="1"/>
  <c r="P23" i="3" s="1"/>
  <c r="M24" i="21"/>
  <c r="Q23" i="23"/>
  <c r="M24" i="20"/>
  <c r="Q23" i="22"/>
  <c r="Q24" i="19"/>
  <c r="S24" i="19" s="1"/>
  <c r="P24" i="19"/>
  <c r="R24" i="19" s="1"/>
  <c r="L25" i="19" s="1"/>
  <c r="N25" i="19" s="1"/>
  <c r="Q25" i="18"/>
  <c r="S25" i="18" s="1"/>
  <c r="P25" i="18"/>
  <c r="R25" i="18" s="1"/>
  <c r="L26" i="18" s="1"/>
  <c r="N26" i="18" s="1"/>
  <c r="M25" i="17"/>
  <c r="O24" i="23"/>
  <c r="M24" i="15"/>
  <c r="N23" i="23"/>
  <c r="M25" i="14"/>
  <c r="N24" i="22"/>
  <c r="O25" i="13"/>
  <c r="C25" i="23"/>
  <c r="M24" i="12"/>
  <c r="M23" i="22"/>
  <c r="E25" i="22"/>
  <c r="O25" i="16"/>
  <c r="M25" i="9"/>
  <c r="O24" i="4"/>
  <c r="M25" i="10"/>
  <c r="P24" i="4"/>
  <c r="M24" i="11"/>
  <c r="Q23" i="4"/>
  <c r="M24" i="8"/>
  <c r="N23" i="4"/>
  <c r="M24" i="7"/>
  <c r="M23" i="4"/>
  <c r="R23" i="23" l="1"/>
  <c r="W23" i="3" s="1"/>
  <c r="G24" i="23"/>
  <c r="O24" i="21"/>
  <c r="G24" i="22"/>
  <c r="O24" i="20"/>
  <c r="R23" i="22"/>
  <c r="V23" i="3" s="1"/>
  <c r="M25" i="19"/>
  <c r="P24" i="23"/>
  <c r="M26" i="18"/>
  <c r="P25" i="22"/>
  <c r="E25" i="23"/>
  <c r="O25" i="17"/>
  <c r="D24" i="23"/>
  <c r="O24" i="15"/>
  <c r="D25" i="22"/>
  <c r="O25" i="14"/>
  <c r="Q25" i="13"/>
  <c r="S25" i="13" s="1"/>
  <c r="P25" i="13"/>
  <c r="R25" i="13" s="1"/>
  <c r="L26" i="13" s="1"/>
  <c r="N26" i="13" s="1"/>
  <c r="C24" i="22"/>
  <c r="O24" i="12"/>
  <c r="Q25" i="16"/>
  <c r="S25" i="16" s="1"/>
  <c r="P25" i="16"/>
  <c r="R25" i="16" s="1"/>
  <c r="L26" i="16" s="1"/>
  <c r="N26" i="16" s="1"/>
  <c r="O25" i="9"/>
  <c r="E25" i="4"/>
  <c r="F25" i="4"/>
  <c r="O25" i="10"/>
  <c r="R23" i="4"/>
  <c r="U23" i="3" s="1"/>
  <c r="G24" i="4"/>
  <c r="O24" i="11"/>
  <c r="O24" i="8"/>
  <c r="D24" i="4"/>
  <c r="O24" i="7"/>
  <c r="C24" i="4"/>
  <c r="H24" i="22" l="1"/>
  <c r="M24" i="3" s="1"/>
  <c r="AE24" i="3" s="1"/>
  <c r="H24" i="23"/>
  <c r="N24" i="3" s="1"/>
  <c r="AF24" i="3" s="1"/>
  <c r="Q24" i="21"/>
  <c r="S24" i="21" s="1"/>
  <c r="P24" i="21"/>
  <c r="R24" i="21" s="1"/>
  <c r="L25" i="21" s="1"/>
  <c r="N25" i="21" s="1"/>
  <c r="X23" i="3"/>
  <c r="Q24" i="20"/>
  <c r="S24" i="20" s="1"/>
  <c r="P24" i="20"/>
  <c r="R24" i="20" s="1"/>
  <c r="L25" i="20" s="1"/>
  <c r="N25" i="20" s="1"/>
  <c r="O25" i="19"/>
  <c r="F25" i="23"/>
  <c r="F26" i="22"/>
  <c r="O26" i="18"/>
  <c r="Q25" i="17"/>
  <c r="S25" i="17" s="1"/>
  <c r="P25" i="17"/>
  <c r="R25" i="17" s="1"/>
  <c r="L26" i="17" s="1"/>
  <c r="N26" i="17" s="1"/>
  <c r="Q24" i="15"/>
  <c r="S24" i="15" s="1"/>
  <c r="P24" i="15"/>
  <c r="R24" i="15" s="1"/>
  <c r="L25" i="15" s="1"/>
  <c r="N25" i="15" s="1"/>
  <c r="Q25" i="14"/>
  <c r="S25" i="14" s="1"/>
  <c r="P25" i="14"/>
  <c r="R25" i="14" s="1"/>
  <c r="L26" i="14" s="1"/>
  <c r="N26" i="14" s="1"/>
  <c r="M26" i="13"/>
  <c r="M25" i="23"/>
  <c r="Q24" i="12"/>
  <c r="S24" i="12" s="1"/>
  <c r="P24" i="12"/>
  <c r="R24" i="12" s="1"/>
  <c r="L25" i="12" s="1"/>
  <c r="N25" i="12" s="1"/>
  <c r="M26" i="16"/>
  <c r="O25" i="22"/>
  <c r="P25" i="9"/>
  <c r="R25" i="9" s="1"/>
  <c r="L26" i="9" s="1"/>
  <c r="N26" i="9" s="1"/>
  <c r="Q25" i="9"/>
  <c r="S25" i="9" s="1"/>
  <c r="Q25" i="10"/>
  <c r="S25" i="10" s="1"/>
  <c r="P25" i="10"/>
  <c r="R25" i="10" s="1"/>
  <c r="L26" i="10" s="1"/>
  <c r="N26" i="10" s="1"/>
  <c r="Q24" i="8"/>
  <c r="S24" i="8" s="1"/>
  <c r="P24" i="8"/>
  <c r="R24" i="8" s="1"/>
  <c r="L25" i="8" s="1"/>
  <c r="N25" i="8" s="1"/>
  <c r="Q24" i="7"/>
  <c r="S24" i="7" s="1"/>
  <c r="P24" i="7"/>
  <c r="R24" i="7" s="1"/>
  <c r="L25" i="7" s="1"/>
  <c r="N25" i="7" s="1"/>
  <c r="Q24" i="11"/>
  <c r="S24" i="11" s="1"/>
  <c r="P24" i="11"/>
  <c r="R24" i="11" s="1"/>
  <c r="L25" i="11" s="1"/>
  <c r="N25" i="11" s="1"/>
  <c r="H24" i="4"/>
  <c r="L24" i="3" s="1"/>
  <c r="AD24" i="3" s="1"/>
  <c r="M25" i="21" l="1"/>
  <c r="Q24" i="23"/>
  <c r="M25" i="20"/>
  <c r="Q24" i="22"/>
  <c r="Q25" i="19"/>
  <c r="S25" i="19" s="1"/>
  <c r="P25" i="19"/>
  <c r="R25" i="19" s="1"/>
  <c r="L26" i="19" s="1"/>
  <c r="N26" i="19" s="1"/>
  <c r="Q26" i="18"/>
  <c r="S26" i="18" s="1"/>
  <c r="P26" i="18"/>
  <c r="R26" i="18" s="1"/>
  <c r="L27" i="18" s="1"/>
  <c r="N27" i="18" s="1"/>
  <c r="M26" i="17"/>
  <c r="O25" i="23"/>
  <c r="M25" i="15"/>
  <c r="N24" i="23"/>
  <c r="M26" i="14"/>
  <c r="N25" i="22"/>
  <c r="O26" i="13"/>
  <c r="C26" i="23"/>
  <c r="M25" i="12"/>
  <c r="M24" i="22"/>
  <c r="E26" i="22"/>
  <c r="O26" i="16"/>
  <c r="M26" i="9"/>
  <c r="O25" i="4"/>
  <c r="M26" i="10"/>
  <c r="P25" i="4"/>
  <c r="O24" i="3"/>
  <c r="P24" i="3" s="1"/>
  <c r="M25" i="7"/>
  <c r="M24" i="4"/>
  <c r="M25" i="11"/>
  <c r="Q24" i="4"/>
  <c r="M25" i="8"/>
  <c r="N24" i="4"/>
  <c r="R24" i="23" l="1"/>
  <c r="W24" i="3" s="1"/>
  <c r="G25" i="23"/>
  <c r="O25" i="21"/>
  <c r="G25" i="22"/>
  <c r="O25" i="20"/>
  <c r="R24" i="22"/>
  <c r="V24" i="3" s="1"/>
  <c r="M26" i="19"/>
  <c r="P25" i="23"/>
  <c r="M27" i="18"/>
  <c r="P26" i="22"/>
  <c r="O26" i="17"/>
  <c r="E26" i="23"/>
  <c r="D25" i="23"/>
  <c r="O25" i="15"/>
  <c r="D26" i="22"/>
  <c r="O26" i="14"/>
  <c r="Q26" i="13"/>
  <c r="S26" i="13" s="1"/>
  <c r="P26" i="13"/>
  <c r="R26" i="13" s="1"/>
  <c r="L27" i="13" s="1"/>
  <c r="N27" i="13" s="1"/>
  <c r="C25" i="22"/>
  <c r="O25" i="12"/>
  <c r="Q26" i="16"/>
  <c r="S26" i="16" s="1"/>
  <c r="P26" i="16"/>
  <c r="R26" i="16" s="1"/>
  <c r="L27" i="16" s="1"/>
  <c r="N27" i="16" s="1"/>
  <c r="E26" i="4"/>
  <c r="O26" i="9"/>
  <c r="O26" i="10"/>
  <c r="F26" i="4"/>
  <c r="O25" i="8"/>
  <c r="D25" i="4"/>
  <c r="O25" i="11"/>
  <c r="G25" i="4"/>
  <c r="R24" i="4"/>
  <c r="U24" i="3" s="1"/>
  <c r="O25" i="7"/>
  <c r="C25" i="4"/>
  <c r="H25" i="23" l="1"/>
  <c r="N25" i="3" s="1"/>
  <c r="AF25" i="3" s="1"/>
  <c r="X24" i="3"/>
  <c r="Q25" i="21"/>
  <c r="S25" i="21" s="1"/>
  <c r="P25" i="21"/>
  <c r="R25" i="21" s="1"/>
  <c r="L26" i="21" s="1"/>
  <c r="N26" i="21" s="1"/>
  <c r="H25" i="22"/>
  <c r="M25" i="3" s="1"/>
  <c r="AE25" i="3" s="1"/>
  <c r="Q25" i="20"/>
  <c r="S25" i="20" s="1"/>
  <c r="P25" i="20"/>
  <c r="R25" i="20" s="1"/>
  <c r="L26" i="20" s="1"/>
  <c r="N26" i="20" s="1"/>
  <c r="O26" i="19"/>
  <c r="F26" i="23"/>
  <c r="F27" i="22"/>
  <c r="O27" i="18"/>
  <c r="Q26" i="17"/>
  <c r="S26" i="17" s="1"/>
  <c r="P26" i="17"/>
  <c r="R26" i="17" s="1"/>
  <c r="L27" i="17" s="1"/>
  <c r="N27" i="17" s="1"/>
  <c r="Q25" i="15"/>
  <c r="S25" i="15" s="1"/>
  <c r="P25" i="15"/>
  <c r="R25" i="15" s="1"/>
  <c r="L26" i="15" s="1"/>
  <c r="N26" i="15" s="1"/>
  <c r="Q26" i="14"/>
  <c r="S26" i="14" s="1"/>
  <c r="P26" i="14"/>
  <c r="R26" i="14" s="1"/>
  <c r="L27" i="14" s="1"/>
  <c r="N27" i="14" s="1"/>
  <c r="M27" i="13"/>
  <c r="M26" i="23"/>
  <c r="Q25" i="12"/>
  <c r="S25" i="12" s="1"/>
  <c r="P25" i="12"/>
  <c r="R25" i="12" s="1"/>
  <c r="L26" i="12" s="1"/>
  <c r="N26" i="12" s="1"/>
  <c r="M27" i="16"/>
  <c r="O26" i="22"/>
  <c r="Q26" i="9"/>
  <c r="S26" i="9" s="1"/>
  <c r="P26" i="9"/>
  <c r="R26" i="9" s="1"/>
  <c r="L27" i="9" s="1"/>
  <c r="N27" i="9" s="1"/>
  <c r="Q26" i="10"/>
  <c r="S26" i="10" s="1"/>
  <c r="P26" i="10"/>
  <c r="R26" i="10" s="1"/>
  <c r="L27" i="10" s="1"/>
  <c r="N27" i="10" s="1"/>
  <c r="Q25" i="11"/>
  <c r="S25" i="11" s="1"/>
  <c r="P25" i="11"/>
  <c r="R25" i="11" s="1"/>
  <c r="L26" i="11" s="1"/>
  <c r="N26" i="11" s="1"/>
  <c r="H25" i="4"/>
  <c r="L25" i="3" s="1"/>
  <c r="AD25" i="3" s="1"/>
  <c r="Q25" i="7"/>
  <c r="S25" i="7" s="1"/>
  <c r="P25" i="7"/>
  <c r="R25" i="7" s="1"/>
  <c r="L26" i="7" s="1"/>
  <c r="N26" i="7" s="1"/>
  <c r="Q25" i="8"/>
  <c r="S25" i="8" s="1"/>
  <c r="P25" i="8"/>
  <c r="R25" i="8" s="1"/>
  <c r="L26" i="8" s="1"/>
  <c r="N26" i="8" s="1"/>
  <c r="M26" i="21" l="1"/>
  <c r="Q25" i="23"/>
  <c r="M26" i="20"/>
  <c r="Q25" i="22"/>
  <c r="Q26" i="19"/>
  <c r="S26" i="19" s="1"/>
  <c r="P26" i="19"/>
  <c r="R26" i="19" s="1"/>
  <c r="L27" i="19" s="1"/>
  <c r="N27" i="19" s="1"/>
  <c r="Q27" i="18"/>
  <c r="S27" i="18" s="1"/>
  <c r="P27" i="18"/>
  <c r="R27" i="18" s="1"/>
  <c r="L28" i="18" s="1"/>
  <c r="N28" i="18" s="1"/>
  <c r="M27" i="17"/>
  <c r="O26" i="23"/>
  <c r="M26" i="15"/>
  <c r="N25" i="23"/>
  <c r="M27" i="14"/>
  <c r="N26" i="22"/>
  <c r="C27" i="23"/>
  <c r="O27" i="13"/>
  <c r="M26" i="12"/>
  <c r="M25" i="22"/>
  <c r="E27" i="22"/>
  <c r="O27" i="16"/>
  <c r="O26" i="4"/>
  <c r="M27" i="9"/>
  <c r="M27" i="10"/>
  <c r="P26" i="4"/>
  <c r="M26" i="11"/>
  <c r="Q25" i="4"/>
  <c r="M26" i="8"/>
  <c r="N25" i="4"/>
  <c r="O25" i="3"/>
  <c r="P25" i="3" s="1"/>
  <c r="M26" i="7"/>
  <c r="M25" i="4"/>
  <c r="R25" i="23" l="1"/>
  <c r="W25" i="3" s="1"/>
  <c r="G26" i="23"/>
  <c r="O26" i="21"/>
  <c r="O26" i="20"/>
  <c r="G26" i="22"/>
  <c r="R25" i="22"/>
  <c r="V25" i="3" s="1"/>
  <c r="M27" i="19"/>
  <c r="P26" i="23"/>
  <c r="M28" i="18"/>
  <c r="P27" i="22"/>
  <c r="O27" i="17"/>
  <c r="E27" i="23"/>
  <c r="D26" i="23"/>
  <c r="O26" i="15"/>
  <c r="D27" i="22"/>
  <c r="O27" i="14"/>
  <c r="Q27" i="13"/>
  <c r="S27" i="13" s="1"/>
  <c r="P27" i="13"/>
  <c r="R27" i="13" s="1"/>
  <c r="L28" i="13" s="1"/>
  <c r="N28" i="13" s="1"/>
  <c r="C26" i="22"/>
  <c r="O26" i="12"/>
  <c r="Q27" i="16"/>
  <c r="S27" i="16" s="1"/>
  <c r="P27" i="16"/>
  <c r="R27" i="16" s="1"/>
  <c r="L28" i="16" s="1"/>
  <c r="N28" i="16" s="1"/>
  <c r="E27" i="4"/>
  <c r="O27" i="9"/>
  <c r="R25" i="4"/>
  <c r="U25" i="3" s="1"/>
  <c r="F27" i="4"/>
  <c r="O27" i="10"/>
  <c r="O26" i="7"/>
  <c r="C26" i="4"/>
  <c r="D26" i="4"/>
  <c r="O26" i="8"/>
  <c r="O26" i="11"/>
  <c r="G26" i="4"/>
  <c r="H26" i="22" l="1"/>
  <c r="M26" i="3" s="1"/>
  <c r="AE26" i="3" s="1"/>
  <c r="H26" i="23"/>
  <c r="N26" i="3" s="1"/>
  <c r="AF26" i="3" s="1"/>
  <c r="Q26" i="21"/>
  <c r="S26" i="21" s="1"/>
  <c r="P26" i="21"/>
  <c r="R26" i="21" s="1"/>
  <c r="L27" i="21" s="1"/>
  <c r="N27" i="21" s="1"/>
  <c r="X25" i="3"/>
  <c r="Q26" i="20"/>
  <c r="S26" i="20" s="1"/>
  <c r="P26" i="20"/>
  <c r="R26" i="20" s="1"/>
  <c r="L27" i="20" s="1"/>
  <c r="N27" i="20" s="1"/>
  <c r="F27" i="23"/>
  <c r="O27" i="19"/>
  <c r="F28" i="22"/>
  <c r="O28" i="18"/>
  <c r="Q27" i="17"/>
  <c r="S27" i="17" s="1"/>
  <c r="P27" i="17"/>
  <c r="R27" i="17" s="1"/>
  <c r="L28" i="17" s="1"/>
  <c r="N28" i="17" s="1"/>
  <c r="Q26" i="15"/>
  <c r="S26" i="15" s="1"/>
  <c r="P26" i="15"/>
  <c r="R26" i="15" s="1"/>
  <c r="L27" i="15" s="1"/>
  <c r="N27" i="15" s="1"/>
  <c r="Q27" i="14"/>
  <c r="S27" i="14" s="1"/>
  <c r="P27" i="14"/>
  <c r="R27" i="14" s="1"/>
  <c r="L28" i="14" s="1"/>
  <c r="N28" i="14" s="1"/>
  <c r="M28" i="13"/>
  <c r="M27" i="23"/>
  <c r="Q26" i="12"/>
  <c r="S26" i="12" s="1"/>
  <c r="P26" i="12"/>
  <c r="R26" i="12" s="1"/>
  <c r="L27" i="12" s="1"/>
  <c r="N27" i="12" s="1"/>
  <c r="M28" i="16"/>
  <c r="O27" i="22"/>
  <c r="Q27" i="9"/>
  <c r="S27" i="9" s="1"/>
  <c r="P27" i="9"/>
  <c r="R27" i="9" s="1"/>
  <c r="L28" i="9" s="1"/>
  <c r="N28" i="9" s="1"/>
  <c r="Q27" i="10"/>
  <c r="S27" i="10" s="1"/>
  <c r="P27" i="10"/>
  <c r="R27" i="10" s="1"/>
  <c r="L28" i="10" s="1"/>
  <c r="N28" i="10" s="1"/>
  <c r="Q26" i="11"/>
  <c r="S26" i="11" s="1"/>
  <c r="P26" i="11"/>
  <c r="R26" i="11" s="1"/>
  <c r="L27" i="11" s="1"/>
  <c r="N27" i="11" s="1"/>
  <c r="H26" i="4"/>
  <c r="L26" i="3" s="1"/>
  <c r="AD26" i="3" s="1"/>
  <c r="Q26" i="8"/>
  <c r="S26" i="8" s="1"/>
  <c r="P26" i="8"/>
  <c r="R26" i="8" s="1"/>
  <c r="L27" i="8" s="1"/>
  <c r="N27" i="8" s="1"/>
  <c r="Q26" i="7"/>
  <c r="S26" i="7" s="1"/>
  <c r="P26" i="7"/>
  <c r="R26" i="7" s="1"/>
  <c r="L27" i="7" s="1"/>
  <c r="N27" i="7" s="1"/>
  <c r="M27" i="21" l="1"/>
  <c r="Q26" i="23"/>
  <c r="M27" i="20"/>
  <c r="Q26" i="22"/>
  <c r="Q27" i="19"/>
  <c r="S27" i="19" s="1"/>
  <c r="P27" i="19"/>
  <c r="R27" i="19" s="1"/>
  <c r="L28" i="19" s="1"/>
  <c r="N28" i="19" s="1"/>
  <c r="Q28" i="18"/>
  <c r="S28" i="18" s="1"/>
  <c r="P28" i="18"/>
  <c r="R28" i="18" s="1"/>
  <c r="L29" i="18" s="1"/>
  <c r="N29" i="18" s="1"/>
  <c r="M28" i="17"/>
  <c r="O27" i="23"/>
  <c r="M27" i="15"/>
  <c r="N26" i="23"/>
  <c r="M28" i="14"/>
  <c r="N27" i="22"/>
  <c r="C28" i="23"/>
  <c r="O28" i="13"/>
  <c r="M27" i="12"/>
  <c r="M26" i="22"/>
  <c r="O28" i="16"/>
  <c r="E28" i="22"/>
  <c r="M28" i="9"/>
  <c r="O27" i="4"/>
  <c r="M28" i="10"/>
  <c r="P27" i="4"/>
  <c r="O26" i="3"/>
  <c r="P26" i="3" s="1"/>
  <c r="M27" i="11"/>
  <c r="Q26" i="4"/>
  <c r="M27" i="7"/>
  <c r="M26" i="4"/>
  <c r="M27" i="8"/>
  <c r="N26" i="4"/>
  <c r="R26" i="23" l="1"/>
  <c r="W26" i="3" s="1"/>
  <c r="O27" i="21"/>
  <c r="G27" i="23"/>
  <c r="O27" i="20"/>
  <c r="G27" i="22"/>
  <c r="R26" i="22"/>
  <c r="V26" i="3" s="1"/>
  <c r="M28" i="19"/>
  <c r="P27" i="23"/>
  <c r="M29" i="18"/>
  <c r="P28" i="22"/>
  <c r="O28" i="17"/>
  <c r="E28" i="23"/>
  <c r="D27" i="23"/>
  <c r="O27" i="15"/>
  <c r="D28" i="22"/>
  <c r="O28" i="14"/>
  <c r="Q28" i="13"/>
  <c r="S28" i="13" s="1"/>
  <c r="P28" i="13"/>
  <c r="R28" i="13" s="1"/>
  <c r="L29" i="13" s="1"/>
  <c r="N29" i="13" s="1"/>
  <c r="C27" i="22"/>
  <c r="O27" i="12"/>
  <c r="Q28" i="16"/>
  <c r="S28" i="16" s="1"/>
  <c r="P28" i="16"/>
  <c r="R28" i="16" s="1"/>
  <c r="L29" i="16" s="1"/>
  <c r="N29" i="16" s="1"/>
  <c r="O28" i="9"/>
  <c r="E28" i="4"/>
  <c r="F28" i="4"/>
  <c r="O28" i="10"/>
  <c r="G27" i="4"/>
  <c r="O27" i="11"/>
  <c r="R26" i="4"/>
  <c r="U26" i="3" s="1"/>
  <c r="D27" i="4"/>
  <c r="O27" i="8"/>
  <c r="O27" i="7"/>
  <c r="C27" i="4"/>
  <c r="H27" i="22" l="1"/>
  <c r="M27" i="3" s="1"/>
  <c r="AE27" i="3" s="1"/>
  <c r="H27" i="23"/>
  <c r="N27" i="3" s="1"/>
  <c r="AF27" i="3" s="1"/>
  <c r="Q27" i="21"/>
  <c r="S27" i="21" s="1"/>
  <c r="P27" i="21"/>
  <c r="R27" i="21" s="1"/>
  <c r="L28" i="21" s="1"/>
  <c r="N28" i="21" s="1"/>
  <c r="X26" i="3"/>
  <c r="Q27" i="20"/>
  <c r="S27" i="20" s="1"/>
  <c r="P27" i="20"/>
  <c r="R27" i="20" s="1"/>
  <c r="L28" i="20" s="1"/>
  <c r="N28" i="20" s="1"/>
  <c r="F28" i="23"/>
  <c r="O28" i="19"/>
  <c r="F29" i="22"/>
  <c r="O29" i="18"/>
  <c r="Q28" i="17"/>
  <c r="S28" i="17" s="1"/>
  <c r="P28" i="17"/>
  <c r="R28" i="17" s="1"/>
  <c r="L29" i="17" s="1"/>
  <c r="N29" i="17" s="1"/>
  <c r="Q27" i="15"/>
  <c r="S27" i="15" s="1"/>
  <c r="P27" i="15"/>
  <c r="R27" i="15" s="1"/>
  <c r="L28" i="15" s="1"/>
  <c r="N28" i="15" s="1"/>
  <c r="Q28" i="14"/>
  <c r="S28" i="14" s="1"/>
  <c r="P28" i="14"/>
  <c r="R28" i="14" s="1"/>
  <c r="L29" i="14" s="1"/>
  <c r="N29" i="14" s="1"/>
  <c r="M29" i="13"/>
  <c r="M28" i="23"/>
  <c r="Q27" i="12"/>
  <c r="S27" i="12" s="1"/>
  <c r="M27" i="22" s="1"/>
  <c r="P27" i="12"/>
  <c r="R27" i="12" s="1"/>
  <c r="L28" i="12" s="1"/>
  <c r="N28" i="12" s="1"/>
  <c r="M29" i="16"/>
  <c r="O28" i="22"/>
  <c r="Q28" i="9"/>
  <c r="S28" i="9" s="1"/>
  <c r="P28" i="9"/>
  <c r="R28" i="9" s="1"/>
  <c r="L29" i="9" s="1"/>
  <c r="N29" i="9" s="1"/>
  <c r="Q28" i="10"/>
  <c r="S28" i="10" s="1"/>
  <c r="P28" i="10"/>
  <c r="R28" i="10" s="1"/>
  <c r="L29" i="10" s="1"/>
  <c r="N29" i="10" s="1"/>
  <c r="Q27" i="8"/>
  <c r="S27" i="8" s="1"/>
  <c r="P27" i="8"/>
  <c r="R27" i="8" s="1"/>
  <c r="L28" i="8" s="1"/>
  <c r="N28" i="8" s="1"/>
  <c r="Q27" i="11"/>
  <c r="S27" i="11" s="1"/>
  <c r="P27" i="11"/>
  <c r="R27" i="11" s="1"/>
  <c r="L28" i="11" s="1"/>
  <c r="N28" i="11" s="1"/>
  <c r="H27" i="4"/>
  <c r="L27" i="3" s="1"/>
  <c r="AD27" i="3" s="1"/>
  <c r="Q27" i="7"/>
  <c r="S27" i="7" s="1"/>
  <c r="P27" i="7"/>
  <c r="R27" i="7" s="1"/>
  <c r="L28" i="7" s="1"/>
  <c r="N28" i="7" s="1"/>
  <c r="M28" i="12" l="1"/>
  <c r="C28" i="22" s="1"/>
  <c r="M28" i="21"/>
  <c r="Q27" i="23"/>
  <c r="M28" i="20"/>
  <c r="Q27" i="22"/>
  <c r="R27" i="22" s="1"/>
  <c r="V27" i="3" s="1"/>
  <c r="Q28" i="19"/>
  <c r="S28" i="19" s="1"/>
  <c r="P28" i="19"/>
  <c r="R28" i="19" s="1"/>
  <c r="L29" i="19" s="1"/>
  <c r="N29" i="19" s="1"/>
  <c r="Q29" i="18"/>
  <c r="S29" i="18" s="1"/>
  <c r="P29" i="18"/>
  <c r="R29" i="18" s="1"/>
  <c r="L30" i="18" s="1"/>
  <c r="N30" i="18" s="1"/>
  <c r="M29" i="17"/>
  <c r="O28" i="23"/>
  <c r="M28" i="15"/>
  <c r="N27" i="23"/>
  <c r="M29" i="14"/>
  <c r="N28" i="22"/>
  <c r="C29" i="23"/>
  <c r="O29" i="13"/>
  <c r="O29" i="16"/>
  <c r="E29" i="22"/>
  <c r="O28" i="4"/>
  <c r="M29" i="9"/>
  <c r="P28" i="4"/>
  <c r="M29" i="10"/>
  <c r="M28" i="7"/>
  <c r="M27" i="4"/>
  <c r="M28" i="11"/>
  <c r="Q27" i="4"/>
  <c r="O27" i="3"/>
  <c r="P27" i="3" s="1"/>
  <c r="M28" i="8"/>
  <c r="N27" i="4"/>
  <c r="O28" i="12" l="1"/>
  <c r="Q28" i="12" s="1"/>
  <c r="S28" i="12" s="1"/>
  <c r="M29" i="12" s="1"/>
  <c r="R27" i="23"/>
  <c r="W27" i="3" s="1"/>
  <c r="O28" i="21"/>
  <c r="G28" i="23"/>
  <c r="G28" i="22"/>
  <c r="H28" i="22" s="1"/>
  <c r="M28" i="3" s="1"/>
  <c r="AE28" i="3" s="1"/>
  <c r="O28" i="20"/>
  <c r="M29" i="19"/>
  <c r="P28" i="23"/>
  <c r="M30" i="18"/>
  <c r="P29" i="22"/>
  <c r="E29" i="23"/>
  <c r="O29" i="17"/>
  <c r="D28" i="23"/>
  <c r="O28" i="15"/>
  <c r="O29" i="14"/>
  <c r="D29" i="22"/>
  <c r="Q29" i="13"/>
  <c r="S29" i="13" s="1"/>
  <c r="P29" i="13"/>
  <c r="R29" i="13" s="1"/>
  <c r="L30" i="13" s="1"/>
  <c r="N30" i="13" s="1"/>
  <c r="Q29" i="16"/>
  <c r="S29" i="16" s="1"/>
  <c r="P29" i="16"/>
  <c r="R29" i="16" s="1"/>
  <c r="L30" i="16" s="1"/>
  <c r="N30" i="16" s="1"/>
  <c r="E29" i="4"/>
  <c r="O29" i="9"/>
  <c r="F29" i="4"/>
  <c r="O29" i="10"/>
  <c r="D28" i="4"/>
  <c r="O28" i="8"/>
  <c r="O28" i="7"/>
  <c r="C28" i="4"/>
  <c r="G28" i="4"/>
  <c r="O28" i="11"/>
  <c r="R27" i="4"/>
  <c r="U27" i="3" s="1"/>
  <c r="M28" i="22" l="1"/>
  <c r="P28" i="12"/>
  <c r="R28" i="12" s="1"/>
  <c r="L29" i="12" s="1"/>
  <c r="N29" i="12" s="1"/>
  <c r="X27" i="3"/>
  <c r="H28" i="23"/>
  <c r="N28" i="3" s="1"/>
  <c r="AF28" i="3" s="1"/>
  <c r="Q28" i="21"/>
  <c r="S28" i="21" s="1"/>
  <c r="P28" i="21"/>
  <c r="R28" i="21" s="1"/>
  <c r="L29" i="21" s="1"/>
  <c r="N29" i="21" s="1"/>
  <c r="Q28" i="20"/>
  <c r="S28" i="20" s="1"/>
  <c r="P28" i="20"/>
  <c r="R28" i="20" s="1"/>
  <c r="L29" i="20" s="1"/>
  <c r="N29" i="20" s="1"/>
  <c r="O29" i="19"/>
  <c r="F29" i="23"/>
  <c r="F30" i="22"/>
  <c r="O30" i="18"/>
  <c r="Q29" i="17"/>
  <c r="S29" i="17" s="1"/>
  <c r="P29" i="17"/>
  <c r="R29" i="17" s="1"/>
  <c r="L30" i="17" s="1"/>
  <c r="N30" i="17" s="1"/>
  <c r="Q28" i="15"/>
  <c r="S28" i="15" s="1"/>
  <c r="P28" i="15"/>
  <c r="R28" i="15" s="1"/>
  <c r="L29" i="15" s="1"/>
  <c r="N29" i="15" s="1"/>
  <c r="Q29" i="14"/>
  <c r="S29" i="14" s="1"/>
  <c r="P29" i="14"/>
  <c r="R29" i="14" s="1"/>
  <c r="L30" i="14" s="1"/>
  <c r="N30" i="14" s="1"/>
  <c r="M30" i="13"/>
  <c r="M29" i="23"/>
  <c r="C29" i="22"/>
  <c r="O29" i="12"/>
  <c r="M30" i="16"/>
  <c r="O29" i="22"/>
  <c r="Q29" i="9"/>
  <c r="S29" i="9" s="1"/>
  <c r="P29" i="9"/>
  <c r="R29" i="9" s="1"/>
  <c r="L30" i="9" s="1"/>
  <c r="N30" i="9" s="1"/>
  <c r="Q29" i="10"/>
  <c r="S29" i="10" s="1"/>
  <c r="P29" i="10"/>
  <c r="R29" i="10" s="1"/>
  <c r="L30" i="10" s="1"/>
  <c r="N30" i="10" s="1"/>
  <c r="H28" i="4"/>
  <c r="L28" i="3" s="1"/>
  <c r="AD28" i="3" s="1"/>
  <c r="Q28" i="7"/>
  <c r="S28" i="7" s="1"/>
  <c r="P28" i="7"/>
  <c r="R28" i="7" s="1"/>
  <c r="L29" i="7" s="1"/>
  <c r="N29" i="7" s="1"/>
  <c r="Q28" i="8"/>
  <c r="S28" i="8" s="1"/>
  <c r="P28" i="8"/>
  <c r="R28" i="8" s="1"/>
  <c r="L29" i="8" s="1"/>
  <c r="N29" i="8" s="1"/>
  <c r="Q28" i="11"/>
  <c r="S28" i="11" s="1"/>
  <c r="P28" i="11"/>
  <c r="R28" i="11" s="1"/>
  <c r="L29" i="11" s="1"/>
  <c r="N29" i="11" s="1"/>
  <c r="Q29" i="12" l="1"/>
  <c r="S29" i="12" s="1"/>
  <c r="M29" i="22" s="1"/>
  <c r="M29" i="21"/>
  <c r="Q28" i="23"/>
  <c r="M29" i="20"/>
  <c r="Q28" i="22"/>
  <c r="R28" i="22" s="1"/>
  <c r="V28" i="3" s="1"/>
  <c r="Q29" i="19"/>
  <c r="S29" i="19" s="1"/>
  <c r="P29" i="19"/>
  <c r="R29" i="19" s="1"/>
  <c r="L30" i="19" s="1"/>
  <c r="N30" i="19" s="1"/>
  <c r="Q30" i="18"/>
  <c r="S30" i="18" s="1"/>
  <c r="P30" i="18"/>
  <c r="R30" i="18" s="1"/>
  <c r="L31" i="18" s="1"/>
  <c r="N31" i="18" s="1"/>
  <c r="M30" i="17"/>
  <c r="O29" i="23"/>
  <c r="M29" i="15"/>
  <c r="N28" i="23"/>
  <c r="M30" i="14"/>
  <c r="N29" i="22"/>
  <c r="C30" i="23"/>
  <c r="O30" i="13"/>
  <c r="P29" i="12"/>
  <c r="R29" i="12" s="1"/>
  <c r="L30" i="12" s="1"/>
  <c r="N30" i="12" s="1"/>
  <c r="E30" i="22"/>
  <c r="O30" i="16"/>
  <c r="M30" i="9"/>
  <c r="O29" i="4"/>
  <c r="M30" i="10"/>
  <c r="P29" i="4"/>
  <c r="M29" i="7"/>
  <c r="M28" i="4"/>
  <c r="O28" i="3"/>
  <c r="P28" i="3" s="1"/>
  <c r="M29" i="11"/>
  <c r="Q28" i="4"/>
  <c r="M29" i="8"/>
  <c r="N28" i="4"/>
  <c r="M30" i="12" l="1"/>
  <c r="O30" i="12" s="1"/>
  <c r="Q30" i="12" s="1"/>
  <c r="S30" i="12" s="1"/>
  <c r="R28" i="23"/>
  <c r="W28" i="3" s="1"/>
  <c r="G29" i="23"/>
  <c r="O29" i="21"/>
  <c r="G29" i="22"/>
  <c r="H29" i="22" s="1"/>
  <c r="M29" i="3" s="1"/>
  <c r="AE29" i="3" s="1"/>
  <c r="O29" i="20"/>
  <c r="M30" i="19"/>
  <c r="P29" i="23"/>
  <c r="M31" i="18"/>
  <c r="P30" i="22"/>
  <c r="E30" i="23"/>
  <c r="O30" i="17"/>
  <c r="D29" i="23"/>
  <c r="O29" i="15"/>
  <c r="O30" i="14"/>
  <c r="D30" i="22"/>
  <c r="Q30" i="13"/>
  <c r="S30" i="13" s="1"/>
  <c r="P30" i="13"/>
  <c r="R30" i="13" s="1"/>
  <c r="L31" i="13" s="1"/>
  <c r="N31" i="13" s="1"/>
  <c r="C30" i="22"/>
  <c r="Q30" i="16"/>
  <c r="S30" i="16" s="1"/>
  <c r="P30" i="16"/>
  <c r="R30" i="16" s="1"/>
  <c r="L31" i="16" s="1"/>
  <c r="N31" i="16" s="1"/>
  <c r="O30" i="9"/>
  <c r="E30" i="4"/>
  <c r="O30" i="10"/>
  <c r="F30" i="4"/>
  <c r="O29" i="11"/>
  <c r="G29" i="4"/>
  <c r="D29" i="4"/>
  <c r="O29" i="8"/>
  <c r="R28" i="4"/>
  <c r="U28" i="3" s="1"/>
  <c r="O29" i="7"/>
  <c r="C29" i="4"/>
  <c r="X28" i="3" l="1"/>
  <c r="H29" i="23"/>
  <c r="N29" i="3" s="1"/>
  <c r="AF29" i="3" s="1"/>
  <c r="Q29" i="21"/>
  <c r="S29" i="21" s="1"/>
  <c r="P29" i="21"/>
  <c r="R29" i="21" s="1"/>
  <c r="L30" i="21" s="1"/>
  <c r="N30" i="21" s="1"/>
  <c r="Q29" i="20"/>
  <c r="S29" i="20" s="1"/>
  <c r="P29" i="20"/>
  <c r="R29" i="20" s="1"/>
  <c r="L30" i="20" s="1"/>
  <c r="N30" i="20" s="1"/>
  <c r="O30" i="19"/>
  <c r="F30" i="23"/>
  <c r="F31" i="22"/>
  <c r="O31" i="18"/>
  <c r="Q30" i="17"/>
  <c r="S30" i="17" s="1"/>
  <c r="P30" i="17"/>
  <c r="R30" i="17" s="1"/>
  <c r="L31" i="17" s="1"/>
  <c r="N31" i="17" s="1"/>
  <c r="Q29" i="15"/>
  <c r="S29" i="15" s="1"/>
  <c r="P29" i="15"/>
  <c r="R29" i="15" s="1"/>
  <c r="L30" i="15" s="1"/>
  <c r="N30" i="15" s="1"/>
  <c r="Q30" i="14"/>
  <c r="S30" i="14" s="1"/>
  <c r="P30" i="14"/>
  <c r="R30" i="14" s="1"/>
  <c r="L31" i="14" s="1"/>
  <c r="N31" i="14" s="1"/>
  <c r="M31" i="13"/>
  <c r="M30" i="23"/>
  <c r="P30" i="12"/>
  <c r="R30" i="12" s="1"/>
  <c r="L31" i="12" s="1"/>
  <c r="N31" i="12" s="1"/>
  <c r="M31" i="12"/>
  <c r="M30" i="22"/>
  <c r="M31" i="16"/>
  <c r="O30" i="22"/>
  <c r="Q30" i="9"/>
  <c r="S30" i="9" s="1"/>
  <c r="P30" i="9"/>
  <c r="R30" i="9" s="1"/>
  <c r="L31" i="9" s="1"/>
  <c r="N31" i="9" s="1"/>
  <c r="Q30" i="10"/>
  <c r="S30" i="10" s="1"/>
  <c r="P30" i="10"/>
  <c r="R30" i="10" s="1"/>
  <c r="L31" i="10" s="1"/>
  <c r="N31" i="10" s="1"/>
  <c r="H29" i="4"/>
  <c r="L29" i="3" s="1"/>
  <c r="AD29" i="3" s="1"/>
  <c r="Q29" i="8"/>
  <c r="S29" i="8" s="1"/>
  <c r="P29" i="8"/>
  <c r="R29" i="8" s="1"/>
  <c r="L30" i="8" s="1"/>
  <c r="N30" i="8" s="1"/>
  <c r="Q29" i="7"/>
  <c r="S29" i="7" s="1"/>
  <c r="P29" i="7"/>
  <c r="R29" i="7" s="1"/>
  <c r="L30" i="7" s="1"/>
  <c r="N30" i="7" s="1"/>
  <c r="Q29" i="11"/>
  <c r="S29" i="11" s="1"/>
  <c r="P29" i="11"/>
  <c r="R29" i="11" s="1"/>
  <c r="L30" i="11" s="1"/>
  <c r="N30" i="11" s="1"/>
  <c r="M30" i="21" l="1"/>
  <c r="Q29" i="23"/>
  <c r="M30" i="20"/>
  <c r="Q29" i="22"/>
  <c r="R29" i="22" s="1"/>
  <c r="V29" i="3" s="1"/>
  <c r="Q30" i="19"/>
  <c r="S30" i="19" s="1"/>
  <c r="P30" i="19"/>
  <c r="R30" i="19" s="1"/>
  <c r="L31" i="19" s="1"/>
  <c r="N31" i="19" s="1"/>
  <c r="Q31" i="18"/>
  <c r="S31" i="18" s="1"/>
  <c r="P31" i="18"/>
  <c r="R31" i="18" s="1"/>
  <c r="L32" i="18" s="1"/>
  <c r="N32" i="18" s="1"/>
  <c r="M31" i="17"/>
  <c r="O30" i="23"/>
  <c r="M30" i="15"/>
  <c r="N29" i="23"/>
  <c r="M31" i="14"/>
  <c r="N30" i="22"/>
  <c r="O31" i="13"/>
  <c r="C31" i="23"/>
  <c r="O31" i="12"/>
  <c r="Q31" i="12" s="1"/>
  <c r="S31" i="12" s="1"/>
  <c r="C31" i="22"/>
  <c r="E31" i="22"/>
  <c r="O31" i="16"/>
  <c r="O30" i="4"/>
  <c r="M31" i="9"/>
  <c r="P30" i="4"/>
  <c r="M31" i="10"/>
  <c r="O29" i="3"/>
  <c r="P29" i="3" s="1"/>
  <c r="M30" i="8"/>
  <c r="N29" i="4"/>
  <c r="M30" i="11"/>
  <c r="Q29" i="4"/>
  <c r="M30" i="7"/>
  <c r="M29" i="4"/>
  <c r="R29" i="23" l="1"/>
  <c r="W29" i="3" s="1"/>
  <c r="G30" i="23"/>
  <c r="O30" i="21"/>
  <c r="G30" i="22"/>
  <c r="H30" i="22" s="1"/>
  <c r="M30" i="3" s="1"/>
  <c r="AE30" i="3" s="1"/>
  <c r="O30" i="20"/>
  <c r="M31" i="19"/>
  <c r="P30" i="23"/>
  <c r="M32" i="18"/>
  <c r="P31" i="22"/>
  <c r="E31" i="23"/>
  <c r="O31" i="17"/>
  <c r="D30" i="23"/>
  <c r="O30" i="15"/>
  <c r="O31" i="14"/>
  <c r="D31" i="22"/>
  <c r="Q31" i="13"/>
  <c r="S31" i="13" s="1"/>
  <c r="P31" i="13"/>
  <c r="R31" i="13" s="1"/>
  <c r="L32" i="13" s="1"/>
  <c r="N32" i="13" s="1"/>
  <c r="P31" i="12"/>
  <c r="R31" i="12" s="1"/>
  <c r="L32" i="12" s="1"/>
  <c r="N32" i="12" s="1"/>
  <c r="M32" i="12"/>
  <c r="M31" i="22"/>
  <c r="Q31" i="16"/>
  <c r="S31" i="16" s="1"/>
  <c r="P31" i="16"/>
  <c r="R31" i="16" s="1"/>
  <c r="L32" i="16" s="1"/>
  <c r="N32" i="16" s="1"/>
  <c r="R29" i="4"/>
  <c r="U29" i="3" s="1"/>
  <c r="E31" i="4"/>
  <c r="O31" i="9"/>
  <c r="F31" i="4"/>
  <c r="O31" i="10"/>
  <c r="O30" i="7"/>
  <c r="C30" i="4"/>
  <c r="D30" i="4"/>
  <c r="O30" i="8"/>
  <c r="O30" i="11"/>
  <c r="G30" i="4"/>
  <c r="X29" i="3" l="1"/>
  <c r="H30" i="23"/>
  <c r="N30" i="3" s="1"/>
  <c r="AF30" i="3" s="1"/>
  <c r="Q30" i="21"/>
  <c r="S30" i="21" s="1"/>
  <c r="P30" i="21"/>
  <c r="R30" i="21" s="1"/>
  <c r="L31" i="21" s="1"/>
  <c r="N31" i="21" s="1"/>
  <c r="Q30" i="20"/>
  <c r="S30" i="20" s="1"/>
  <c r="P30" i="20"/>
  <c r="R30" i="20" s="1"/>
  <c r="L31" i="20" s="1"/>
  <c r="N31" i="20" s="1"/>
  <c r="O31" i="19"/>
  <c r="F31" i="23"/>
  <c r="F32" i="22"/>
  <c r="O32" i="18"/>
  <c r="Q31" i="17"/>
  <c r="S31" i="17" s="1"/>
  <c r="P31" i="17"/>
  <c r="R31" i="17" s="1"/>
  <c r="L32" i="17" s="1"/>
  <c r="N32" i="17" s="1"/>
  <c r="Q30" i="15"/>
  <c r="S30" i="15" s="1"/>
  <c r="P30" i="15"/>
  <c r="R30" i="15" s="1"/>
  <c r="L31" i="15" s="1"/>
  <c r="N31" i="15" s="1"/>
  <c r="Q31" i="14"/>
  <c r="S31" i="14" s="1"/>
  <c r="P31" i="14"/>
  <c r="R31" i="14" s="1"/>
  <c r="L32" i="14" s="1"/>
  <c r="N32" i="14" s="1"/>
  <c r="M32" i="13"/>
  <c r="M31" i="23"/>
  <c r="O32" i="12"/>
  <c r="Q32" i="12" s="1"/>
  <c r="S32" i="12" s="1"/>
  <c r="C32" i="22"/>
  <c r="M32" i="16"/>
  <c r="O31" i="22"/>
  <c r="Q31" i="9"/>
  <c r="S31" i="9" s="1"/>
  <c r="P31" i="9"/>
  <c r="R31" i="9" s="1"/>
  <c r="L32" i="9" s="1"/>
  <c r="N32" i="9" s="1"/>
  <c r="Q31" i="10"/>
  <c r="S31" i="10" s="1"/>
  <c r="P31" i="10"/>
  <c r="R31" i="10" s="1"/>
  <c r="L32" i="10" s="1"/>
  <c r="N32" i="10" s="1"/>
  <c r="Q30" i="8"/>
  <c r="S30" i="8" s="1"/>
  <c r="P30" i="8"/>
  <c r="R30" i="8" s="1"/>
  <c r="L31" i="8" s="1"/>
  <c r="N31" i="8" s="1"/>
  <c r="H30" i="4"/>
  <c r="L30" i="3" s="1"/>
  <c r="AD30" i="3" s="1"/>
  <c r="Q30" i="7"/>
  <c r="S30" i="7" s="1"/>
  <c r="P30" i="7"/>
  <c r="R30" i="7" s="1"/>
  <c r="L31" i="7" s="1"/>
  <c r="N31" i="7" s="1"/>
  <c r="Q30" i="11"/>
  <c r="S30" i="11" s="1"/>
  <c r="P30" i="11"/>
  <c r="R30" i="11" s="1"/>
  <c r="L31" i="11" s="1"/>
  <c r="N31" i="11" s="1"/>
  <c r="P32" i="12" l="1"/>
  <c r="R32" i="12" s="1"/>
  <c r="L33" i="12" s="1"/>
  <c r="N33" i="12" s="1"/>
  <c r="M31" i="21"/>
  <c r="Q30" i="23"/>
  <c r="M31" i="20"/>
  <c r="Q30" i="22"/>
  <c r="R30" i="22" s="1"/>
  <c r="V30" i="3" s="1"/>
  <c r="Q31" i="19"/>
  <c r="S31" i="19" s="1"/>
  <c r="P31" i="19"/>
  <c r="R31" i="19" s="1"/>
  <c r="L32" i="19" s="1"/>
  <c r="N32" i="19" s="1"/>
  <c r="Q32" i="18"/>
  <c r="S32" i="18" s="1"/>
  <c r="P32" i="18"/>
  <c r="R32" i="18" s="1"/>
  <c r="L33" i="18" s="1"/>
  <c r="N33" i="18" s="1"/>
  <c r="M32" i="17"/>
  <c r="O31" i="23"/>
  <c r="M31" i="15"/>
  <c r="N30" i="23"/>
  <c r="M32" i="14"/>
  <c r="N31" i="22"/>
  <c r="O32" i="13"/>
  <c r="C32" i="23"/>
  <c r="M33" i="12"/>
  <c r="M32" i="22"/>
  <c r="E32" i="22"/>
  <c r="O32" i="16"/>
  <c r="O31" i="4"/>
  <c r="M32" i="9"/>
  <c r="M32" i="10"/>
  <c r="P31" i="4"/>
  <c r="M31" i="11"/>
  <c r="Q30" i="4"/>
  <c r="M31" i="7"/>
  <c r="M30" i="4"/>
  <c r="O30" i="3"/>
  <c r="P30" i="3" s="1"/>
  <c r="M31" i="8"/>
  <c r="N30" i="4"/>
  <c r="R30" i="23" l="1"/>
  <c r="W30" i="3" s="1"/>
  <c r="O31" i="21"/>
  <c r="G31" i="23"/>
  <c r="G31" i="22"/>
  <c r="H31" i="22" s="1"/>
  <c r="M31" i="3" s="1"/>
  <c r="AE31" i="3" s="1"/>
  <c r="O31" i="20"/>
  <c r="M32" i="19"/>
  <c r="P31" i="23"/>
  <c r="M33" i="18"/>
  <c r="P32" i="22"/>
  <c r="E32" i="23"/>
  <c r="O32" i="17"/>
  <c r="D31" i="23"/>
  <c r="O31" i="15"/>
  <c r="O32" i="14"/>
  <c r="D32" i="22"/>
  <c r="Q32" i="13"/>
  <c r="S32" i="13" s="1"/>
  <c r="P32" i="13"/>
  <c r="R32" i="13" s="1"/>
  <c r="L33" i="13" s="1"/>
  <c r="N33" i="13" s="1"/>
  <c r="C33" i="22"/>
  <c r="O33" i="12"/>
  <c r="Q32" i="16"/>
  <c r="S32" i="16" s="1"/>
  <c r="P32" i="16"/>
  <c r="R32" i="16" s="1"/>
  <c r="L33" i="16" s="1"/>
  <c r="N33" i="16" s="1"/>
  <c r="O32" i="9"/>
  <c r="E32" i="4"/>
  <c r="O32" i="10"/>
  <c r="F32" i="4"/>
  <c r="D31" i="4"/>
  <c r="O31" i="8"/>
  <c r="O31" i="7"/>
  <c r="C31" i="4"/>
  <c r="R30" i="4"/>
  <c r="U30" i="3" s="1"/>
  <c r="O31" i="11"/>
  <c r="G31" i="4"/>
  <c r="H31" i="23" l="1"/>
  <c r="N31" i="3" s="1"/>
  <c r="AF31" i="3" s="1"/>
  <c r="X30" i="3"/>
  <c r="Q31" i="21"/>
  <c r="S31" i="21" s="1"/>
  <c r="P31" i="21"/>
  <c r="R31" i="21" s="1"/>
  <c r="L32" i="21" s="1"/>
  <c r="N32" i="21" s="1"/>
  <c r="Q31" i="20"/>
  <c r="S31" i="20" s="1"/>
  <c r="P31" i="20"/>
  <c r="R31" i="20" s="1"/>
  <c r="L32" i="20" s="1"/>
  <c r="N32" i="20" s="1"/>
  <c r="O32" i="19"/>
  <c r="F32" i="23"/>
  <c r="F33" i="22"/>
  <c r="O33" i="18"/>
  <c r="Q32" i="17"/>
  <c r="S32" i="17" s="1"/>
  <c r="P32" i="17"/>
  <c r="R32" i="17" s="1"/>
  <c r="L33" i="17" s="1"/>
  <c r="N33" i="17" s="1"/>
  <c r="Q31" i="15"/>
  <c r="S31" i="15" s="1"/>
  <c r="P31" i="15"/>
  <c r="R31" i="15" s="1"/>
  <c r="L32" i="15" s="1"/>
  <c r="N32" i="15" s="1"/>
  <c r="Q32" i="14"/>
  <c r="S32" i="14" s="1"/>
  <c r="P32" i="14"/>
  <c r="R32" i="14" s="1"/>
  <c r="L33" i="14" s="1"/>
  <c r="N33" i="14" s="1"/>
  <c r="M33" i="13"/>
  <c r="M32" i="23"/>
  <c r="Q33" i="12"/>
  <c r="S33" i="12" s="1"/>
  <c r="M34" i="12" s="1"/>
  <c r="P33" i="12"/>
  <c r="R33" i="12" s="1"/>
  <c r="L34" i="12" s="1"/>
  <c r="N34" i="12" s="1"/>
  <c r="M33" i="16"/>
  <c r="O32" i="22"/>
  <c r="Q32" i="9"/>
  <c r="S32" i="9" s="1"/>
  <c r="P32" i="9"/>
  <c r="R32" i="9" s="1"/>
  <c r="L33" i="9" s="1"/>
  <c r="N33" i="9" s="1"/>
  <c r="H31" i="4"/>
  <c r="L31" i="3" s="1"/>
  <c r="AD31" i="3" s="1"/>
  <c r="Q32" i="10"/>
  <c r="S32" i="10" s="1"/>
  <c r="P32" i="10"/>
  <c r="R32" i="10" s="1"/>
  <c r="L33" i="10" s="1"/>
  <c r="N33" i="10" s="1"/>
  <c r="Q31" i="11"/>
  <c r="S31" i="11" s="1"/>
  <c r="P31" i="11"/>
  <c r="R31" i="11" s="1"/>
  <c r="L32" i="11" s="1"/>
  <c r="N32" i="11" s="1"/>
  <c r="Q31" i="7"/>
  <c r="S31" i="7" s="1"/>
  <c r="P31" i="7"/>
  <c r="R31" i="7" s="1"/>
  <c r="L32" i="7" s="1"/>
  <c r="N32" i="7" s="1"/>
  <c r="Q31" i="8"/>
  <c r="S31" i="8" s="1"/>
  <c r="P31" i="8"/>
  <c r="R31" i="8" s="1"/>
  <c r="L32" i="8" s="1"/>
  <c r="N32" i="8" s="1"/>
  <c r="M33" i="22" l="1"/>
  <c r="M32" i="21"/>
  <c r="Q31" i="23"/>
  <c r="M32" i="20"/>
  <c r="Q31" i="22"/>
  <c r="R31" i="22" s="1"/>
  <c r="V31" i="3" s="1"/>
  <c r="Q32" i="19"/>
  <c r="S32" i="19" s="1"/>
  <c r="P32" i="19"/>
  <c r="R32" i="19" s="1"/>
  <c r="L33" i="19" s="1"/>
  <c r="N33" i="19" s="1"/>
  <c r="Q33" i="18"/>
  <c r="S33" i="18" s="1"/>
  <c r="P33" i="18"/>
  <c r="R33" i="18" s="1"/>
  <c r="L34" i="18" s="1"/>
  <c r="N34" i="18" s="1"/>
  <c r="M33" i="17"/>
  <c r="O32" i="23"/>
  <c r="M32" i="15"/>
  <c r="N31" i="23"/>
  <c r="M33" i="14"/>
  <c r="N32" i="22"/>
  <c r="C33" i="23"/>
  <c r="O33" i="13"/>
  <c r="C34" i="22"/>
  <c r="O34" i="12"/>
  <c r="Q34" i="12" s="1"/>
  <c r="S34" i="12" s="1"/>
  <c r="E33" i="22"/>
  <c r="O33" i="16"/>
  <c r="O31" i="3"/>
  <c r="P31" i="3" s="1"/>
  <c r="O32" i="4"/>
  <c r="M33" i="9"/>
  <c r="M33" i="10"/>
  <c r="P32" i="4"/>
  <c r="M32" i="8"/>
  <c r="N31" i="4"/>
  <c r="M32" i="7"/>
  <c r="M31" i="4"/>
  <c r="M32" i="11"/>
  <c r="Q31" i="4"/>
  <c r="R31" i="23" l="1"/>
  <c r="W31" i="3" s="1"/>
  <c r="O32" i="21"/>
  <c r="G32" i="23"/>
  <c r="G32" i="22"/>
  <c r="H32" i="22" s="1"/>
  <c r="M32" i="3" s="1"/>
  <c r="AE32" i="3" s="1"/>
  <c r="O32" i="20"/>
  <c r="M33" i="19"/>
  <c r="P32" i="23"/>
  <c r="M34" i="18"/>
  <c r="P33" i="22"/>
  <c r="O33" i="17"/>
  <c r="E33" i="23"/>
  <c r="D32" i="23"/>
  <c r="O32" i="15"/>
  <c r="D33" i="22"/>
  <c r="O33" i="14"/>
  <c r="Q33" i="13"/>
  <c r="S33" i="13" s="1"/>
  <c r="P33" i="13"/>
  <c r="R33" i="13" s="1"/>
  <c r="L34" i="13" s="1"/>
  <c r="N34" i="13" s="1"/>
  <c r="P34" i="12"/>
  <c r="R34" i="12" s="1"/>
  <c r="L35" i="12" s="1"/>
  <c r="N35" i="12" s="1"/>
  <c r="M35" i="12"/>
  <c r="M34" i="22"/>
  <c r="Q33" i="16"/>
  <c r="S33" i="16" s="1"/>
  <c r="P33" i="16"/>
  <c r="R33" i="16" s="1"/>
  <c r="L34" i="16" s="1"/>
  <c r="N34" i="16" s="1"/>
  <c r="E33" i="4"/>
  <c r="O33" i="9"/>
  <c r="F33" i="4"/>
  <c r="O33" i="10"/>
  <c r="R31" i="4"/>
  <c r="U31" i="3" s="1"/>
  <c r="O32" i="7"/>
  <c r="C32" i="4"/>
  <c r="D32" i="4"/>
  <c r="O32" i="8"/>
  <c r="G32" i="4"/>
  <c r="O32" i="11"/>
  <c r="X31" i="3" l="1"/>
  <c r="H32" i="23"/>
  <c r="N32" i="3" s="1"/>
  <c r="AF32" i="3" s="1"/>
  <c r="Q32" i="21"/>
  <c r="S32" i="21" s="1"/>
  <c r="P32" i="21"/>
  <c r="R32" i="21" s="1"/>
  <c r="L33" i="21" s="1"/>
  <c r="N33" i="21" s="1"/>
  <c r="Q32" i="20"/>
  <c r="S32" i="20" s="1"/>
  <c r="P32" i="20"/>
  <c r="R32" i="20" s="1"/>
  <c r="L33" i="20" s="1"/>
  <c r="N33" i="20" s="1"/>
  <c r="F33" i="23"/>
  <c r="O33" i="19"/>
  <c r="F34" i="22"/>
  <c r="O34" i="18"/>
  <c r="Q33" i="17"/>
  <c r="S33" i="17" s="1"/>
  <c r="P33" i="17"/>
  <c r="R33" i="17" s="1"/>
  <c r="L34" i="17" s="1"/>
  <c r="N34" i="17" s="1"/>
  <c r="Q32" i="15"/>
  <c r="S32" i="15" s="1"/>
  <c r="P32" i="15"/>
  <c r="R32" i="15" s="1"/>
  <c r="L33" i="15" s="1"/>
  <c r="N33" i="15" s="1"/>
  <c r="Q33" i="14"/>
  <c r="S33" i="14" s="1"/>
  <c r="P33" i="14"/>
  <c r="R33" i="14" s="1"/>
  <c r="L34" i="14" s="1"/>
  <c r="N34" i="14" s="1"/>
  <c r="M34" i="13"/>
  <c r="M33" i="23"/>
  <c r="O35" i="12"/>
  <c r="Q35" i="12" s="1"/>
  <c r="S35" i="12" s="1"/>
  <c r="C35" i="22"/>
  <c r="M34" i="16"/>
  <c r="O33" i="22"/>
  <c r="Q33" i="9"/>
  <c r="S33" i="9" s="1"/>
  <c r="P33" i="9"/>
  <c r="R33" i="9" s="1"/>
  <c r="L34" i="9" s="1"/>
  <c r="N34" i="9" s="1"/>
  <c r="Q33" i="10"/>
  <c r="S33" i="10" s="1"/>
  <c r="P33" i="10"/>
  <c r="R33" i="10" s="1"/>
  <c r="L34" i="10" s="1"/>
  <c r="N34" i="10" s="1"/>
  <c r="Q32" i="8"/>
  <c r="S32" i="8" s="1"/>
  <c r="P32" i="8"/>
  <c r="R32" i="8" s="1"/>
  <c r="L33" i="8" s="1"/>
  <c r="N33" i="8" s="1"/>
  <c r="H32" i="4"/>
  <c r="L32" i="3" s="1"/>
  <c r="AD32" i="3" s="1"/>
  <c r="Q32" i="11"/>
  <c r="S32" i="11" s="1"/>
  <c r="P32" i="11"/>
  <c r="R32" i="11" s="1"/>
  <c r="L33" i="11" s="1"/>
  <c r="N33" i="11" s="1"/>
  <c r="Q32" i="7"/>
  <c r="S32" i="7" s="1"/>
  <c r="P32" i="7"/>
  <c r="R32" i="7" s="1"/>
  <c r="L33" i="7" s="1"/>
  <c r="N33" i="7" s="1"/>
  <c r="M33" i="21" l="1"/>
  <c r="Q32" i="23"/>
  <c r="M33" i="20"/>
  <c r="Q32" i="22"/>
  <c r="R32" i="22" s="1"/>
  <c r="V32" i="3" s="1"/>
  <c r="Q33" i="19"/>
  <c r="S33" i="19" s="1"/>
  <c r="P33" i="19"/>
  <c r="R33" i="19" s="1"/>
  <c r="L34" i="19" s="1"/>
  <c r="N34" i="19" s="1"/>
  <c r="Q34" i="18"/>
  <c r="S34" i="18" s="1"/>
  <c r="P34" i="18"/>
  <c r="R34" i="18" s="1"/>
  <c r="L35" i="18" s="1"/>
  <c r="N35" i="18" s="1"/>
  <c r="M34" i="17"/>
  <c r="O33" i="23"/>
  <c r="M33" i="15"/>
  <c r="N32" i="23"/>
  <c r="M34" i="14"/>
  <c r="N33" i="22"/>
  <c r="C34" i="23"/>
  <c r="O34" i="13"/>
  <c r="P35" i="12"/>
  <c r="R35" i="12" s="1"/>
  <c r="L36" i="12" s="1"/>
  <c r="N36" i="12" s="1"/>
  <c r="M36" i="12"/>
  <c r="M35" i="22"/>
  <c r="E34" i="22"/>
  <c r="O34" i="16"/>
  <c r="M34" i="9"/>
  <c r="O33" i="4"/>
  <c r="P33" i="4"/>
  <c r="M34" i="10"/>
  <c r="O32" i="3"/>
  <c r="P32" i="3" s="1"/>
  <c r="M33" i="7"/>
  <c r="M32" i="4"/>
  <c r="M33" i="11"/>
  <c r="Q32" i="4"/>
  <c r="M33" i="8"/>
  <c r="N32" i="4"/>
  <c r="R32" i="23" l="1"/>
  <c r="W32" i="3" s="1"/>
  <c r="G33" i="23"/>
  <c r="O33" i="21"/>
  <c r="G33" i="22"/>
  <c r="H33" i="22" s="1"/>
  <c r="M33" i="3" s="1"/>
  <c r="AE33" i="3" s="1"/>
  <c r="O33" i="20"/>
  <c r="M34" i="19"/>
  <c r="P33" i="23"/>
  <c r="M35" i="18"/>
  <c r="P34" i="22"/>
  <c r="E34" i="23"/>
  <c r="O34" i="17"/>
  <c r="D33" i="23"/>
  <c r="O33" i="15"/>
  <c r="D34" i="22"/>
  <c r="O34" i="14"/>
  <c r="Q34" i="13"/>
  <c r="S34" i="13" s="1"/>
  <c r="P34" i="13"/>
  <c r="R34" i="13" s="1"/>
  <c r="L35" i="13" s="1"/>
  <c r="N35" i="13" s="1"/>
  <c r="C36" i="22"/>
  <c r="O36" i="12"/>
  <c r="Q36" i="12" s="1"/>
  <c r="S36" i="12" s="1"/>
  <c r="Q34" i="16"/>
  <c r="S34" i="16" s="1"/>
  <c r="P34" i="16"/>
  <c r="R34" i="16" s="1"/>
  <c r="L35" i="16" s="1"/>
  <c r="N35" i="16" s="1"/>
  <c r="E34" i="4"/>
  <c r="O34" i="9"/>
  <c r="R32" i="4"/>
  <c r="U32" i="3" s="1"/>
  <c r="F34" i="4"/>
  <c r="O34" i="10"/>
  <c r="O33" i="7"/>
  <c r="C33" i="4"/>
  <c r="D33" i="4"/>
  <c r="O33" i="8"/>
  <c r="G33" i="4"/>
  <c r="O33" i="11"/>
  <c r="X32" i="3" l="1"/>
  <c r="H33" i="23"/>
  <c r="N33" i="3" s="1"/>
  <c r="AF33" i="3" s="1"/>
  <c r="Q33" i="21"/>
  <c r="S33" i="21" s="1"/>
  <c r="P33" i="21"/>
  <c r="R33" i="21" s="1"/>
  <c r="L34" i="21" s="1"/>
  <c r="N34" i="21" s="1"/>
  <c r="Q33" i="20"/>
  <c r="S33" i="20" s="1"/>
  <c r="P33" i="20"/>
  <c r="R33" i="20" s="1"/>
  <c r="L34" i="20" s="1"/>
  <c r="N34" i="20" s="1"/>
  <c r="F34" i="23"/>
  <c r="O34" i="19"/>
  <c r="O35" i="18"/>
  <c r="F35" i="22"/>
  <c r="Q34" i="17"/>
  <c r="S34" i="17" s="1"/>
  <c r="P34" i="17"/>
  <c r="R34" i="17" s="1"/>
  <c r="L35" i="17" s="1"/>
  <c r="N35" i="17" s="1"/>
  <c r="Q33" i="15"/>
  <c r="S33" i="15" s="1"/>
  <c r="P33" i="15"/>
  <c r="R33" i="15" s="1"/>
  <c r="L34" i="15" s="1"/>
  <c r="N34" i="15" s="1"/>
  <c r="Q34" i="14"/>
  <c r="S34" i="14" s="1"/>
  <c r="P34" i="14"/>
  <c r="R34" i="14" s="1"/>
  <c r="L35" i="14" s="1"/>
  <c r="N35" i="14" s="1"/>
  <c r="M35" i="13"/>
  <c r="M34" i="23"/>
  <c r="P36" i="12"/>
  <c r="R36" i="12" s="1"/>
  <c r="L37" i="12" s="1"/>
  <c r="N37" i="12" s="1"/>
  <c r="M37" i="12"/>
  <c r="M36" i="22"/>
  <c r="M35" i="16"/>
  <c r="O34" i="22"/>
  <c r="Q34" i="9"/>
  <c r="S34" i="9" s="1"/>
  <c r="P34" i="9"/>
  <c r="R34" i="9" s="1"/>
  <c r="L35" i="9" s="1"/>
  <c r="N35" i="9" s="1"/>
  <c r="Q34" i="10"/>
  <c r="S34" i="10" s="1"/>
  <c r="P34" i="10"/>
  <c r="R34" i="10" s="1"/>
  <c r="L35" i="10" s="1"/>
  <c r="N35" i="10" s="1"/>
  <c r="Q33" i="8"/>
  <c r="S33" i="8" s="1"/>
  <c r="P33" i="8"/>
  <c r="R33" i="8" s="1"/>
  <c r="L34" i="8" s="1"/>
  <c r="N34" i="8" s="1"/>
  <c r="H33" i="4"/>
  <c r="L33" i="3" s="1"/>
  <c r="AD33" i="3" s="1"/>
  <c r="Q33" i="11"/>
  <c r="S33" i="11" s="1"/>
  <c r="P33" i="11"/>
  <c r="R33" i="11" s="1"/>
  <c r="L34" i="11" s="1"/>
  <c r="N34" i="11" s="1"/>
  <c r="Q33" i="7"/>
  <c r="S33" i="7" s="1"/>
  <c r="P33" i="7"/>
  <c r="R33" i="7" s="1"/>
  <c r="L34" i="7" s="1"/>
  <c r="N34" i="7" s="1"/>
  <c r="M34" i="21" l="1"/>
  <c r="Q33" i="23"/>
  <c r="M34" i="20"/>
  <c r="Q33" i="22"/>
  <c r="R33" i="22" s="1"/>
  <c r="V33" i="3" s="1"/>
  <c r="Q34" i="19"/>
  <c r="S34" i="19" s="1"/>
  <c r="P34" i="19"/>
  <c r="R34" i="19" s="1"/>
  <c r="L35" i="19" s="1"/>
  <c r="N35" i="19" s="1"/>
  <c r="Q35" i="18"/>
  <c r="S35" i="18" s="1"/>
  <c r="P35" i="18"/>
  <c r="R35" i="18" s="1"/>
  <c r="L36" i="18" s="1"/>
  <c r="N36" i="18" s="1"/>
  <c r="M35" i="17"/>
  <c r="O34" i="23"/>
  <c r="M34" i="15"/>
  <c r="N33" i="23"/>
  <c r="M35" i="14"/>
  <c r="N34" i="22"/>
  <c r="C35" i="23"/>
  <c r="O35" i="13"/>
  <c r="C37" i="22"/>
  <c r="O37" i="12"/>
  <c r="Q37" i="12" s="1"/>
  <c r="S37" i="12" s="1"/>
  <c r="E35" i="22"/>
  <c r="O35" i="16"/>
  <c r="O34" i="4"/>
  <c r="M35" i="9"/>
  <c r="M35" i="10"/>
  <c r="P34" i="4"/>
  <c r="O33" i="3"/>
  <c r="P33" i="3" s="1"/>
  <c r="M34" i="7"/>
  <c r="M33" i="4"/>
  <c r="M34" i="8"/>
  <c r="N33" i="4"/>
  <c r="M34" i="11"/>
  <c r="Q33" i="4"/>
  <c r="P37" i="12" l="1"/>
  <c r="R37" i="12" s="1"/>
  <c r="L38" i="12" s="1"/>
  <c r="N38" i="12" s="1"/>
  <c r="R33" i="23"/>
  <c r="W33" i="3" s="1"/>
  <c r="G34" i="23"/>
  <c r="O34" i="21"/>
  <c r="G34" i="22"/>
  <c r="H34" i="22" s="1"/>
  <c r="M34" i="3" s="1"/>
  <c r="AE34" i="3" s="1"/>
  <c r="O34" i="20"/>
  <c r="M35" i="19"/>
  <c r="P34" i="23"/>
  <c r="M36" i="18"/>
  <c r="P35" i="22"/>
  <c r="E35" i="23"/>
  <c r="O35" i="17"/>
  <c r="D34" i="23"/>
  <c r="O34" i="15"/>
  <c r="O35" i="14"/>
  <c r="D35" i="22"/>
  <c r="Q35" i="13"/>
  <c r="S35" i="13" s="1"/>
  <c r="P35" i="13"/>
  <c r="R35" i="13" s="1"/>
  <c r="L36" i="13" s="1"/>
  <c r="N36" i="13" s="1"/>
  <c r="M38" i="12"/>
  <c r="M37" i="22"/>
  <c r="Q35" i="16"/>
  <c r="S35" i="16" s="1"/>
  <c r="P35" i="16"/>
  <c r="R35" i="16" s="1"/>
  <c r="L36" i="16" s="1"/>
  <c r="N36" i="16" s="1"/>
  <c r="E35" i="4"/>
  <c r="O35" i="9"/>
  <c r="O35" i="10"/>
  <c r="F35" i="4"/>
  <c r="R33" i="4"/>
  <c r="U33" i="3" s="1"/>
  <c r="O34" i="7"/>
  <c r="C34" i="4"/>
  <c r="G34" i="4"/>
  <c r="O34" i="11"/>
  <c r="D34" i="4"/>
  <c r="O34" i="8"/>
  <c r="H34" i="23" l="1"/>
  <c r="N34" i="3" s="1"/>
  <c r="AF34" i="3" s="1"/>
  <c r="X33" i="3"/>
  <c r="Q34" i="21"/>
  <c r="S34" i="21" s="1"/>
  <c r="P34" i="21"/>
  <c r="R34" i="21" s="1"/>
  <c r="L35" i="21" s="1"/>
  <c r="N35" i="21" s="1"/>
  <c r="Q34" i="20"/>
  <c r="S34" i="20" s="1"/>
  <c r="P34" i="20"/>
  <c r="R34" i="20" s="1"/>
  <c r="L35" i="20" s="1"/>
  <c r="N35" i="20" s="1"/>
  <c r="F35" i="23"/>
  <c r="O35" i="19"/>
  <c r="O36" i="18"/>
  <c r="F36" i="22"/>
  <c r="Q35" i="17"/>
  <c r="S35" i="17" s="1"/>
  <c r="P35" i="17"/>
  <c r="R35" i="17" s="1"/>
  <c r="L36" i="17" s="1"/>
  <c r="N36" i="17" s="1"/>
  <c r="Q34" i="15"/>
  <c r="S34" i="15" s="1"/>
  <c r="P34" i="15"/>
  <c r="R34" i="15" s="1"/>
  <c r="L35" i="15" s="1"/>
  <c r="N35" i="15" s="1"/>
  <c r="Q35" i="14"/>
  <c r="S35" i="14" s="1"/>
  <c r="P35" i="14"/>
  <c r="R35" i="14" s="1"/>
  <c r="L36" i="14" s="1"/>
  <c r="N36" i="14" s="1"/>
  <c r="M36" i="13"/>
  <c r="M35" i="23"/>
  <c r="C38" i="22"/>
  <c r="O38" i="12"/>
  <c r="M36" i="16"/>
  <c r="O35" i="22"/>
  <c r="Q35" i="9"/>
  <c r="S35" i="9" s="1"/>
  <c r="P35" i="9"/>
  <c r="R35" i="9" s="1"/>
  <c r="L36" i="9" s="1"/>
  <c r="N36" i="9" s="1"/>
  <c r="Q35" i="10"/>
  <c r="S35" i="10" s="1"/>
  <c r="P35" i="10"/>
  <c r="R35" i="10" s="1"/>
  <c r="L36" i="10" s="1"/>
  <c r="N36" i="10" s="1"/>
  <c r="H34" i="4"/>
  <c r="L34" i="3" s="1"/>
  <c r="AD34" i="3" s="1"/>
  <c r="Q34" i="8"/>
  <c r="S34" i="8" s="1"/>
  <c r="P34" i="8"/>
  <c r="R34" i="8" s="1"/>
  <c r="L35" i="8" s="1"/>
  <c r="N35" i="8" s="1"/>
  <c r="Q34" i="7"/>
  <c r="S34" i="7" s="1"/>
  <c r="P34" i="7"/>
  <c r="R34" i="7" s="1"/>
  <c r="L35" i="7" s="1"/>
  <c r="N35" i="7" s="1"/>
  <c r="Q34" i="11"/>
  <c r="S34" i="11" s="1"/>
  <c r="P34" i="11"/>
  <c r="R34" i="11" s="1"/>
  <c r="L35" i="11" s="1"/>
  <c r="N35" i="11" s="1"/>
  <c r="M35" i="21" l="1"/>
  <c r="Q34" i="23"/>
  <c r="M35" i="20"/>
  <c r="Q34" i="22"/>
  <c r="R34" i="22" s="1"/>
  <c r="V34" i="3" s="1"/>
  <c r="Q35" i="19"/>
  <c r="S35" i="19" s="1"/>
  <c r="P35" i="19"/>
  <c r="R35" i="19" s="1"/>
  <c r="L36" i="19" s="1"/>
  <c r="N36" i="19" s="1"/>
  <c r="Q36" i="18"/>
  <c r="S36" i="18" s="1"/>
  <c r="P36" i="18"/>
  <c r="R36" i="18" s="1"/>
  <c r="L37" i="18" s="1"/>
  <c r="N37" i="18" s="1"/>
  <c r="M36" i="17"/>
  <c r="O35" i="23"/>
  <c r="M35" i="15"/>
  <c r="N34" i="23"/>
  <c r="M36" i="14"/>
  <c r="N35" i="22"/>
  <c r="C36" i="23"/>
  <c r="O36" i="13"/>
  <c r="Q38" i="12"/>
  <c r="S38" i="12" s="1"/>
  <c r="M39" i="12" s="1"/>
  <c r="P38" i="12"/>
  <c r="R38" i="12" s="1"/>
  <c r="L39" i="12" s="1"/>
  <c r="N39" i="12" s="1"/>
  <c r="E36" i="22"/>
  <c r="O36" i="16"/>
  <c r="O35" i="4"/>
  <c r="M36" i="9"/>
  <c r="P35" i="4"/>
  <c r="M36" i="10"/>
  <c r="M35" i="11"/>
  <c r="Q34" i="4"/>
  <c r="M35" i="7"/>
  <c r="M34" i="4"/>
  <c r="M35" i="8"/>
  <c r="N34" i="4"/>
  <c r="O34" i="3"/>
  <c r="P34" i="3" s="1"/>
  <c r="M38" i="22" l="1"/>
  <c r="R34" i="23"/>
  <c r="W34" i="3" s="1"/>
  <c r="O35" i="21"/>
  <c r="G35" i="23"/>
  <c r="G35" i="22"/>
  <c r="H35" i="22" s="1"/>
  <c r="M35" i="3" s="1"/>
  <c r="AE35" i="3" s="1"/>
  <c r="O35" i="20"/>
  <c r="M36" i="19"/>
  <c r="P35" i="23"/>
  <c r="M37" i="18"/>
  <c r="P36" i="22"/>
  <c r="E36" i="23"/>
  <c r="O36" i="17"/>
  <c r="D35" i="23"/>
  <c r="O35" i="15"/>
  <c r="D36" i="22"/>
  <c r="O36" i="14"/>
  <c r="Q36" i="13"/>
  <c r="S36" i="13" s="1"/>
  <c r="P36" i="13"/>
  <c r="R36" i="13" s="1"/>
  <c r="L37" i="13" s="1"/>
  <c r="N37" i="13" s="1"/>
  <c r="C39" i="22"/>
  <c r="O39" i="12"/>
  <c r="Q39" i="12" s="1"/>
  <c r="S39" i="12" s="1"/>
  <c r="Q36" i="16"/>
  <c r="S36" i="16" s="1"/>
  <c r="P36" i="16"/>
  <c r="R36" i="16" s="1"/>
  <c r="L37" i="16" s="1"/>
  <c r="N37" i="16" s="1"/>
  <c r="R34" i="4"/>
  <c r="U34" i="3" s="1"/>
  <c r="E36" i="4"/>
  <c r="O36" i="9"/>
  <c r="F36" i="4"/>
  <c r="O36" i="10"/>
  <c r="O35" i="7"/>
  <c r="C35" i="4"/>
  <c r="D35" i="4"/>
  <c r="O35" i="8"/>
  <c r="G35" i="4"/>
  <c r="O35" i="11"/>
  <c r="X34" i="3" l="1"/>
  <c r="H35" i="23"/>
  <c r="N35" i="3" s="1"/>
  <c r="AF35" i="3" s="1"/>
  <c r="Q35" i="21"/>
  <c r="S35" i="21" s="1"/>
  <c r="P35" i="21"/>
  <c r="R35" i="21" s="1"/>
  <c r="L36" i="21" s="1"/>
  <c r="N36" i="21" s="1"/>
  <c r="Q35" i="20"/>
  <c r="S35" i="20" s="1"/>
  <c r="P35" i="20"/>
  <c r="R35" i="20" s="1"/>
  <c r="L36" i="20" s="1"/>
  <c r="N36" i="20" s="1"/>
  <c r="F36" i="23"/>
  <c r="O36" i="19"/>
  <c r="F37" i="22"/>
  <c r="O37" i="18"/>
  <c r="Q36" i="17"/>
  <c r="S36" i="17" s="1"/>
  <c r="P36" i="17"/>
  <c r="R36" i="17" s="1"/>
  <c r="L37" i="17" s="1"/>
  <c r="N37" i="17" s="1"/>
  <c r="Q35" i="15"/>
  <c r="S35" i="15" s="1"/>
  <c r="P35" i="15"/>
  <c r="R35" i="15" s="1"/>
  <c r="L36" i="15" s="1"/>
  <c r="N36" i="15" s="1"/>
  <c r="Q36" i="14"/>
  <c r="S36" i="14" s="1"/>
  <c r="P36" i="14"/>
  <c r="R36" i="14" s="1"/>
  <c r="L37" i="14" s="1"/>
  <c r="N37" i="14" s="1"/>
  <c r="M37" i="13"/>
  <c r="M36" i="23"/>
  <c r="P39" i="12"/>
  <c r="R39" i="12" s="1"/>
  <c r="L40" i="12" s="1"/>
  <c r="N40" i="12" s="1"/>
  <c r="M40" i="12"/>
  <c r="M39" i="22"/>
  <c r="M37" i="16"/>
  <c r="O36" i="22"/>
  <c r="Q36" i="9"/>
  <c r="S36" i="9" s="1"/>
  <c r="P36" i="9"/>
  <c r="R36" i="9" s="1"/>
  <c r="L37" i="9" s="1"/>
  <c r="N37" i="9" s="1"/>
  <c r="Q36" i="10"/>
  <c r="S36" i="10" s="1"/>
  <c r="P36" i="10"/>
  <c r="R36" i="10" s="1"/>
  <c r="L37" i="10" s="1"/>
  <c r="N37" i="10" s="1"/>
  <c r="Q35" i="11"/>
  <c r="S35" i="11" s="1"/>
  <c r="P35" i="11"/>
  <c r="R35" i="11" s="1"/>
  <c r="L36" i="11" s="1"/>
  <c r="N36" i="11" s="1"/>
  <c r="H35" i="4"/>
  <c r="L35" i="3" s="1"/>
  <c r="AD35" i="3" s="1"/>
  <c r="Q35" i="8"/>
  <c r="S35" i="8" s="1"/>
  <c r="P35" i="8"/>
  <c r="R35" i="8" s="1"/>
  <c r="L36" i="8" s="1"/>
  <c r="N36" i="8" s="1"/>
  <c r="Q35" i="7"/>
  <c r="S35" i="7" s="1"/>
  <c r="P35" i="7"/>
  <c r="R35" i="7" s="1"/>
  <c r="L36" i="7" s="1"/>
  <c r="N36" i="7" s="1"/>
  <c r="M36" i="21" l="1"/>
  <c r="Q35" i="23"/>
  <c r="M36" i="20"/>
  <c r="Q35" i="22"/>
  <c r="R35" i="22" s="1"/>
  <c r="V35" i="3" s="1"/>
  <c r="Q36" i="19"/>
  <c r="S36" i="19" s="1"/>
  <c r="P36" i="19"/>
  <c r="R36" i="19" s="1"/>
  <c r="L37" i="19" s="1"/>
  <c r="N37" i="19" s="1"/>
  <c r="Q37" i="18"/>
  <c r="S37" i="18" s="1"/>
  <c r="P37" i="18"/>
  <c r="R37" i="18" s="1"/>
  <c r="L38" i="18" s="1"/>
  <c r="N38" i="18" s="1"/>
  <c r="M37" i="17"/>
  <c r="O36" i="23"/>
  <c r="M36" i="15"/>
  <c r="N35" i="23"/>
  <c r="M37" i="14"/>
  <c r="N36" i="22"/>
  <c r="C37" i="23"/>
  <c r="O37" i="13"/>
  <c r="C40" i="22"/>
  <c r="O40" i="12"/>
  <c r="Q40" i="12" s="1"/>
  <c r="S40" i="12" s="1"/>
  <c r="E37" i="22"/>
  <c r="O37" i="16"/>
  <c r="O36" i="4"/>
  <c r="M37" i="9"/>
  <c r="M37" i="10"/>
  <c r="P36" i="4"/>
  <c r="M36" i="11"/>
  <c r="Q35" i="4"/>
  <c r="O35" i="3"/>
  <c r="P35" i="3" s="1"/>
  <c r="M36" i="7"/>
  <c r="M35" i="4"/>
  <c r="M36" i="8"/>
  <c r="N35" i="4"/>
  <c r="R35" i="23" l="1"/>
  <c r="W35" i="3" s="1"/>
  <c r="O36" i="21"/>
  <c r="G36" i="23"/>
  <c r="G36" i="22"/>
  <c r="H36" i="22" s="1"/>
  <c r="M36" i="3" s="1"/>
  <c r="AE36" i="3" s="1"/>
  <c r="O36" i="20"/>
  <c r="M37" i="19"/>
  <c r="P36" i="23"/>
  <c r="M38" i="18"/>
  <c r="P37" i="22"/>
  <c r="O37" i="17"/>
  <c r="E37" i="23"/>
  <c r="D36" i="23"/>
  <c r="O36" i="15"/>
  <c r="D37" i="22"/>
  <c r="O37" i="14"/>
  <c r="Q37" i="13"/>
  <c r="S37" i="13" s="1"/>
  <c r="P37" i="13"/>
  <c r="R37" i="13" s="1"/>
  <c r="L38" i="13" s="1"/>
  <c r="N38" i="13" s="1"/>
  <c r="P40" i="12"/>
  <c r="R40" i="12" s="1"/>
  <c r="L41" i="12" s="1"/>
  <c r="N41" i="12" s="1"/>
  <c r="M41" i="12"/>
  <c r="M40" i="22"/>
  <c r="Q37" i="16"/>
  <c r="S37" i="16" s="1"/>
  <c r="P37" i="16"/>
  <c r="R37" i="16" s="1"/>
  <c r="L38" i="16" s="1"/>
  <c r="N38" i="16" s="1"/>
  <c r="E37" i="4"/>
  <c r="O37" i="9"/>
  <c r="F37" i="4"/>
  <c r="O37" i="10"/>
  <c r="D36" i="4"/>
  <c r="O36" i="8"/>
  <c r="R35" i="4"/>
  <c r="U35" i="3" s="1"/>
  <c r="G36" i="4"/>
  <c r="O36" i="11"/>
  <c r="O36" i="7"/>
  <c r="C36" i="4"/>
  <c r="X35" i="3" l="1"/>
  <c r="H36" i="23"/>
  <c r="N36" i="3" s="1"/>
  <c r="AF36" i="3" s="1"/>
  <c r="Q36" i="21"/>
  <c r="S36" i="21" s="1"/>
  <c r="P36" i="21"/>
  <c r="R36" i="21" s="1"/>
  <c r="L37" i="21" s="1"/>
  <c r="N37" i="21" s="1"/>
  <c r="Q36" i="20"/>
  <c r="S36" i="20" s="1"/>
  <c r="P36" i="20"/>
  <c r="R36" i="20" s="1"/>
  <c r="L37" i="20" s="1"/>
  <c r="N37" i="20" s="1"/>
  <c r="F37" i="23"/>
  <c r="O37" i="19"/>
  <c r="F38" i="22"/>
  <c r="O38" i="18"/>
  <c r="Q37" i="17"/>
  <c r="S37" i="17" s="1"/>
  <c r="P37" i="17"/>
  <c r="R37" i="17" s="1"/>
  <c r="L38" i="17" s="1"/>
  <c r="N38" i="17" s="1"/>
  <c r="Q36" i="15"/>
  <c r="S36" i="15" s="1"/>
  <c r="P36" i="15"/>
  <c r="R36" i="15" s="1"/>
  <c r="L37" i="15" s="1"/>
  <c r="N37" i="15" s="1"/>
  <c r="Q37" i="14"/>
  <c r="S37" i="14" s="1"/>
  <c r="P37" i="14"/>
  <c r="R37" i="14" s="1"/>
  <c r="L38" i="14" s="1"/>
  <c r="N38" i="14" s="1"/>
  <c r="M38" i="13"/>
  <c r="M37" i="23"/>
  <c r="C41" i="22"/>
  <c r="O41" i="12"/>
  <c r="Q41" i="12" s="1"/>
  <c r="S41" i="12" s="1"/>
  <c r="M38" i="16"/>
  <c r="O37" i="22"/>
  <c r="Q37" i="9"/>
  <c r="S37" i="9" s="1"/>
  <c r="P37" i="9"/>
  <c r="R37" i="9" s="1"/>
  <c r="L38" i="9" s="1"/>
  <c r="N38" i="9" s="1"/>
  <c r="Q37" i="10"/>
  <c r="S37" i="10" s="1"/>
  <c r="P37" i="10"/>
  <c r="R37" i="10" s="1"/>
  <c r="L38" i="10" s="1"/>
  <c r="N38" i="10" s="1"/>
  <c r="Q36" i="8"/>
  <c r="S36" i="8" s="1"/>
  <c r="P36" i="8"/>
  <c r="R36" i="8" s="1"/>
  <c r="L37" i="8" s="1"/>
  <c r="N37" i="8" s="1"/>
  <c r="H36" i="4"/>
  <c r="L36" i="3" s="1"/>
  <c r="AD36" i="3" s="1"/>
  <c r="Q36" i="11"/>
  <c r="S36" i="11" s="1"/>
  <c r="P36" i="11"/>
  <c r="R36" i="11" s="1"/>
  <c r="L37" i="11" s="1"/>
  <c r="N37" i="11" s="1"/>
  <c r="Q36" i="7"/>
  <c r="S36" i="7" s="1"/>
  <c r="P36" i="7"/>
  <c r="R36" i="7" s="1"/>
  <c r="L37" i="7" s="1"/>
  <c r="N37" i="7" s="1"/>
  <c r="M37" i="21" l="1"/>
  <c r="Q36" i="23"/>
  <c r="M37" i="20"/>
  <c r="Q36" i="22"/>
  <c r="R36" i="22" s="1"/>
  <c r="V36" i="3" s="1"/>
  <c r="Q37" i="19"/>
  <c r="S37" i="19" s="1"/>
  <c r="P37" i="19"/>
  <c r="R37" i="19" s="1"/>
  <c r="L38" i="19" s="1"/>
  <c r="N38" i="19" s="1"/>
  <c r="Q38" i="18"/>
  <c r="S38" i="18" s="1"/>
  <c r="P38" i="18"/>
  <c r="R38" i="18" s="1"/>
  <c r="L39" i="18" s="1"/>
  <c r="N39" i="18" s="1"/>
  <c r="M38" i="17"/>
  <c r="O37" i="23"/>
  <c r="M37" i="15"/>
  <c r="N36" i="23"/>
  <c r="M38" i="14"/>
  <c r="N37" i="22"/>
  <c r="C38" i="23"/>
  <c r="O38" i="13"/>
  <c r="P41" i="12"/>
  <c r="R41" i="12" s="1"/>
  <c r="L42" i="12" s="1"/>
  <c r="N42" i="12" s="1"/>
  <c r="M42" i="12"/>
  <c r="M41" i="22"/>
  <c r="E38" i="22"/>
  <c r="O38" i="16"/>
  <c r="O37" i="4"/>
  <c r="M38" i="9"/>
  <c r="M38" i="10"/>
  <c r="P37" i="4"/>
  <c r="O36" i="3"/>
  <c r="P36" i="3" s="1"/>
  <c r="M37" i="7"/>
  <c r="M36" i="4"/>
  <c r="M37" i="11"/>
  <c r="Q36" i="4"/>
  <c r="M37" i="8"/>
  <c r="N36" i="4"/>
  <c r="R36" i="23" l="1"/>
  <c r="W36" i="3" s="1"/>
  <c r="O37" i="21"/>
  <c r="G37" i="23"/>
  <c r="G37" i="22"/>
  <c r="H37" i="22" s="1"/>
  <c r="M37" i="3" s="1"/>
  <c r="AE37" i="3" s="1"/>
  <c r="O37" i="20"/>
  <c r="M38" i="19"/>
  <c r="P37" i="23"/>
  <c r="M39" i="18"/>
  <c r="P38" i="22"/>
  <c r="E38" i="23"/>
  <c r="O38" i="17"/>
  <c r="D37" i="23"/>
  <c r="O37" i="15"/>
  <c r="D38" i="22"/>
  <c r="O38" i="14"/>
  <c r="Q38" i="13"/>
  <c r="S38" i="13" s="1"/>
  <c r="P38" i="13"/>
  <c r="R38" i="13" s="1"/>
  <c r="L39" i="13" s="1"/>
  <c r="N39" i="13" s="1"/>
  <c r="C42" i="22"/>
  <c r="O42" i="12"/>
  <c r="Q42" i="12" s="1"/>
  <c r="S42" i="12" s="1"/>
  <c r="Q38" i="16"/>
  <c r="S38" i="16" s="1"/>
  <c r="P38" i="16"/>
  <c r="R38" i="16" s="1"/>
  <c r="L39" i="16" s="1"/>
  <c r="N39" i="16" s="1"/>
  <c r="E38" i="4"/>
  <c r="O38" i="9"/>
  <c r="F38" i="4"/>
  <c r="O38" i="10"/>
  <c r="G37" i="4"/>
  <c r="O37" i="11"/>
  <c r="R36" i="4"/>
  <c r="U36" i="3" s="1"/>
  <c r="D37" i="4"/>
  <c r="O37" i="8"/>
  <c r="O37" i="7"/>
  <c r="C37" i="4"/>
  <c r="X36" i="3" l="1"/>
  <c r="H37" i="23"/>
  <c r="N37" i="3" s="1"/>
  <c r="AF37" i="3" s="1"/>
  <c r="Q37" i="21"/>
  <c r="S37" i="21" s="1"/>
  <c r="P37" i="21"/>
  <c r="R37" i="21" s="1"/>
  <c r="L38" i="21" s="1"/>
  <c r="N38" i="21" s="1"/>
  <c r="Q37" i="20"/>
  <c r="S37" i="20" s="1"/>
  <c r="P37" i="20"/>
  <c r="R37" i="20" s="1"/>
  <c r="L38" i="20" s="1"/>
  <c r="N38" i="20" s="1"/>
  <c r="F38" i="23"/>
  <c r="O38" i="19"/>
  <c r="F39" i="22"/>
  <c r="O39" i="18"/>
  <c r="Q38" i="17"/>
  <c r="S38" i="17" s="1"/>
  <c r="P38" i="17"/>
  <c r="R38" i="17" s="1"/>
  <c r="L39" i="17" s="1"/>
  <c r="N39" i="17" s="1"/>
  <c r="Q37" i="15"/>
  <c r="S37" i="15" s="1"/>
  <c r="P37" i="15"/>
  <c r="R37" i="15" s="1"/>
  <c r="L38" i="15" s="1"/>
  <c r="N38" i="15" s="1"/>
  <c r="Q38" i="14"/>
  <c r="S38" i="14" s="1"/>
  <c r="P38" i="14"/>
  <c r="R38" i="14" s="1"/>
  <c r="L39" i="14" s="1"/>
  <c r="N39" i="14" s="1"/>
  <c r="M39" i="13"/>
  <c r="M38" i="23"/>
  <c r="P42" i="12"/>
  <c r="R42" i="12" s="1"/>
  <c r="L43" i="12" s="1"/>
  <c r="N43" i="12" s="1"/>
  <c r="M43" i="12"/>
  <c r="M42" i="22"/>
  <c r="M39" i="16"/>
  <c r="O38" i="22"/>
  <c r="Q38" i="9"/>
  <c r="S38" i="9" s="1"/>
  <c r="P38" i="9"/>
  <c r="R38" i="9" s="1"/>
  <c r="L39" i="9" s="1"/>
  <c r="N39" i="9" s="1"/>
  <c r="Q38" i="10"/>
  <c r="S38" i="10" s="1"/>
  <c r="P38" i="10"/>
  <c r="R38" i="10" s="1"/>
  <c r="L39" i="10" s="1"/>
  <c r="N39" i="10" s="1"/>
  <c r="Q37" i="11"/>
  <c r="S37" i="11" s="1"/>
  <c r="P37" i="11"/>
  <c r="R37" i="11" s="1"/>
  <c r="L38" i="11" s="1"/>
  <c r="N38" i="11" s="1"/>
  <c r="H37" i="4"/>
  <c r="L37" i="3" s="1"/>
  <c r="AD37" i="3" s="1"/>
  <c r="Q37" i="8"/>
  <c r="S37" i="8" s="1"/>
  <c r="P37" i="8"/>
  <c r="R37" i="8" s="1"/>
  <c r="L38" i="8" s="1"/>
  <c r="N38" i="8" s="1"/>
  <c r="Q37" i="7"/>
  <c r="S37" i="7" s="1"/>
  <c r="P37" i="7"/>
  <c r="R37" i="7" s="1"/>
  <c r="L38" i="7" s="1"/>
  <c r="N38" i="7" s="1"/>
  <c r="M38" i="21" l="1"/>
  <c r="Q37" i="23"/>
  <c r="M38" i="20"/>
  <c r="Q37" i="22"/>
  <c r="R37" i="22" s="1"/>
  <c r="V37" i="3" s="1"/>
  <c r="Q38" i="19"/>
  <c r="S38" i="19" s="1"/>
  <c r="P38" i="19"/>
  <c r="R38" i="19" s="1"/>
  <c r="L39" i="19" s="1"/>
  <c r="N39" i="19" s="1"/>
  <c r="Q39" i="18"/>
  <c r="S39" i="18" s="1"/>
  <c r="P39" i="18"/>
  <c r="R39" i="18" s="1"/>
  <c r="L40" i="18" s="1"/>
  <c r="N40" i="18" s="1"/>
  <c r="M39" i="17"/>
  <c r="O38" i="23"/>
  <c r="M38" i="15"/>
  <c r="N37" i="23"/>
  <c r="M39" i="14"/>
  <c r="N38" i="22"/>
  <c r="O39" i="13"/>
  <c r="C39" i="23"/>
  <c r="O43" i="12"/>
  <c r="Q43" i="12" s="1"/>
  <c r="S43" i="12" s="1"/>
  <c r="M43" i="22" s="1"/>
  <c r="C43" i="22"/>
  <c r="E39" i="22"/>
  <c r="O39" i="16"/>
  <c r="O38" i="4"/>
  <c r="M39" i="9"/>
  <c r="M39" i="10"/>
  <c r="P38" i="4"/>
  <c r="O37" i="3"/>
  <c r="P37" i="3" s="1"/>
  <c r="M38" i="7"/>
  <c r="M37" i="4"/>
  <c r="M38" i="8"/>
  <c r="N37" i="4"/>
  <c r="M38" i="11"/>
  <c r="Q37" i="4"/>
  <c r="R37" i="23" l="1"/>
  <c r="W37" i="3" s="1"/>
  <c r="G38" i="23"/>
  <c r="O38" i="21"/>
  <c r="G38" i="22"/>
  <c r="H38" i="22" s="1"/>
  <c r="M38" i="3" s="1"/>
  <c r="AE38" i="3" s="1"/>
  <c r="O38" i="20"/>
  <c r="M39" i="19"/>
  <c r="P38" i="23"/>
  <c r="M40" i="18"/>
  <c r="P39" i="22"/>
  <c r="E39" i="23"/>
  <c r="O39" i="17"/>
  <c r="D38" i="23"/>
  <c r="O38" i="15"/>
  <c r="D39" i="22"/>
  <c r="O39" i="14"/>
  <c r="Q39" i="13"/>
  <c r="S39" i="13" s="1"/>
  <c r="P39" i="13"/>
  <c r="R39" i="13" s="1"/>
  <c r="L40" i="13" s="1"/>
  <c r="N40" i="13" s="1"/>
  <c r="P43" i="12"/>
  <c r="R43" i="12" s="1"/>
  <c r="Q39" i="16"/>
  <c r="S39" i="16" s="1"/>
  <c r="P39" i="16"/>
  <c r="R39" i="16" s="1"/>
  <c r="L40" i="16" s="1"/>
  <c r="N40" i="16" s="1"/>
  <c r="E39" i="4"/>
  <c r="O39" i="9"/>
  <c r="F39" i="4"/>
  <c r="O39" i="10"/>
  <c r="D38" i="4"/>
  <c r="O38" i="8"/>
  <c r="G38" i="4"/>
  <c r="O38" i="11"/>
  <c r="R37" i="4"/>
  <c r="U37" i="3" s="1"/>
  <c r="O38" i="7"/>
  <c r="C38" i="4"/>
  <c r="H38" i="23" l="1"/>
  <c r="N38" i="3" s="1"/>
  <c r="AF38" i="3" s="1"/>
  <c r="X37" i="3"/>
  <c r="Q38" i="21"/>
  <c r="S38" i="21" s="1"/>
  <c r="P38" i="21"/>
  <c r="R38" i="21" s="1"/>
  <c r="L39" i="21" s="1"/>
  <c r="N39" i="21" s="1"/>
  <c r="Q38" i="20"/>
  <c r="S38" i="20" s="1"/>
  <c r="P38" i="20"/>
  <c r="R38" i="20" s="1"/>
  <c r="L39" i="20" s="1"/>
  <c r="N39" i="20" s="1"/>
  <c r="F39" i="23"/>
  <c r="O39" i="19"/>
  <c r="F40" i="22"/>
  <c r="O40" i="18"/>
  <c r="Q39" i="17"/>
  <c r="S39" i="17" s="1"/>
  <c r="P39" i="17"/>
  <c r="R39" i="17" s="1"/>
  <c r="L40" i="17" s="1"/>
  <c r="N40" i="17" s="1"/>
  <c r="Q38" i="15"/>
  <c r="S38" i="15" s="1"/>
  <c r="P38" i="15"/>
  <c r="R38" i="15" s="1"/>
  <c r="L39" i="15" s="1"/>
  <c r="N39" i="15" s="1"/>
  <c r="Q39" i="14"/>
  <c r="S39" i="14" s="1"/>
  <c r="P39" i="14"/>
  <c r="R39" i="14" s="1"/>
  <c r="L40" i="14" s="1"/>
  <c r="N40" i="14" s="1"/>
  <c r="M40" i="13"/>
  <c r="M39" i="23"/>
  <c r="M40" i="16"/>
  <c r="O39" i="22"/>
  <c r="Q39" i="9"/>
  <c r="S39" i="9" s="1"/>
  <c r="P39" i="9"/>
  <c r="R39" i="9" s="1"/>
  <c r="L40" i="9" s="1"/>
  <c r="N40" i="9" s="1"/>
  <c r="Q39" i="10"/>
  <c r="S39" i="10" s="1"/>
  <c r="P39" i="10"/>
  <c r="R39" i="10" s="1"/>
  <c r="L40" i="10" s="1"/>
  <c r="N40" i="10" s="1"/>
  <c r="H38" i="4"/>
  <c r="L38" i="3" s="1"/>
  <c r="AD38" i="3" s="1"/>
  <c r="Q38" i="8"/>
  <c r="S38" i="8" s="1"/>
  <c r="P38" i="8"/>
  <c r="R38" i="8" s="1"/>
  <c r="L39" i="8" s="1"/>
  <c r="N39" i="8" s="1"/>
  <c r="Q38" i="7"/>
  <c r="S38" i="7" s="1"/>
  <c r="P38" i="7"/>
  <c r="R38" i="7" s="1"/>
  <c r="L39" i="7" s="1"/>
  <c r="N39" i="7" s="1"/>
  <c r="Q38" i="11"/>
  <c r="S38" i="11" s="1"/>
  <c r="P38" i="11"/>
  <c r="R38" i="11" s="1"/>
  <c r="L39" i="11" s="1"/>
  <c r="N39" i="11" s="1"/>
  <c r="M39" i="21" l="1"/>
  <c r="Q38" i="23"/>
  <c r="M39" i="20"/>
  <c r="Q38" i="22"/>
  <c r="R38" i="22" s="1"/>
  <c r="V38" i="3" s="1"/>
  <c r="Q39" i="19"/>
  <c r="S39" i="19" s="1"/>
  <c r="P39" i="19"/>
  <c r="R39" i="19" s="1"/>
  <c r="L40" i="19" s="1"/>
  <c r="N40" i="19" s="1"/>
  <c r="Q40" i="18"/>
  <c r="S40" i="18" s="1"/>
  <c r="P40" i="18"/>
  <c r="R40" i="18" s="1"/>
  <c r="L41" i="18" s="1"/>
  <c r="N41" i="18" s="1"/>
  <c r="M40" i="17"/>
  <c r="O39" i="23"/>
  <c r="M39" i="15"/>
  <c r="N38" i="23"/>
  <c r="M40" i="14"/>
  <c r="N39" i="22"/>
  <c r="O40" i="13"/>
  <c r="C40" i="23"/>
  <c r="O40" i="16"/>
  <c r="E40" i="22"/>
  <c r="O39" i="4"/>
  <c r="M40" i="9"/>
  <c r="M40" i="10"/>
  <c r="P39" i="4"/>
  <c r="M39" i="7"/>
  <c r="M38" i="4"/>
  <c r="M39" i="8"/>
  <c r="N38" i="4"/>
  <c r="O38" i="3"/>
  <c r="P38" i="3" s="1"/>
  <c r="M39" i="11"/>
  <c r="Q38" i="4"/>
  <c r="R38" i="23" l="1"/>
  <c r="W38" i="3" s="1"/>
  <c r="O39" i="21"/>
  <c r="G39" i="23"/>
  <c r="G39" i="22"/>
  <c r="H39" i="22" s="1"/>
  <c r="M39" i="3" s="1"/>
  <c r="AE39" i="3" s="1"/>
  <c r="O39" i="20"/>
  <c r="M40" i="19"/>
  <c r="P39" i="23"/>
  <c r="M41" i="18"/>
  <c r="P40" i="22"/>
  <c r="E40" i="23"/>
  <c r="O40" i="17"/>
  <c r="D39" i="23"/>
  <c r="O39" i="15"/>
  <c r="D40" i="22"/>
  <c r="O40" i="14"/>
  <c r="Q40" i="13"/>
  <c r="S40" i="13" s="1"/>
  <c r="P40" i="13"/>
  <c r="R40" i="13" s="1"/>
  <c r="L41" i="13" s="1"/>
  <c r="N41" i="13" s="1"/>
  <c r="Q40" i="16"/>
  <c r="S40" i="16" s="1"/>
  <c r="P40" i="16"/>
  <c r="R40" i="16" s="1"/>
  <c r="L41" i="16" s="1"/>
  <c r="N41" i="16" s="1"/>
  <c r="O40" i="9"/>
  <c r="E40" i="4"/>
  <c r="O40" i="10"/>
  <c r="F40" i="4"/>
  <c r="D39" i="4"/>
  <c r="O39" i="8"/>
  <c r="G39" i="4"/>
  <c r="O39" i="11"/>
  <c r="R38" i="4"/>
  <c r="U38" i="3" s="1"/>
  <c r="O39" i="7"/>
  <c r="C39" i="4"/>
  <c r="X38" i="3" l="1"/>
  <c r="H39" i="23"/>
  <c r="N39" i="3" s="1"/>
  <c r="AF39" i="3" s="1"/>
  <c r="Q39" i="21"/>
  <c r="S39" i="21" s="1"/>
  <c r="P39" i="21"/>
  <c r="R39" i="21" s="1"/>
  <c r="L40" i="21" s="1"/>
  <c r="N40" i="21" s="1"/>
  <c r="Q39" i="20"/>
  <c r="S39" i="20" s="1"/>
  <c r="P39" i="20"/>
  <c r="R39" i="20" s="1"/>
  <c r="L40" i="20" s="1"/>
  <c r="N40" i="20" s="1"/>
  <c r="F40" i="23"/>
  <c r="O40" i="19"/>
  <c r="F41" i="22"/>
  <c r="O41" i="18"/>
  <c r="Q40" i="17"/>
  <c r="S40" i="17" s="1"/>
  <c r="P40" i="17"/>
  <c r="R40" i="17" s="1"/>
  <c r="L41" i="17" s="1"/>
  <c r="N41" i="17" s="1"/>
  <c r="Q39" i="15"/>
  <c r="S39" i="15" s="1"/>
  <c r="P39" i="15"/>
  <c r="R39" i="15" s="1"/>
  <c r="L40" i="15" s="1"/>
  <c r="N40" i="15" s="1"/>
  <c r="Q40" i="14"/>
  <c r="S40" i="14" s="1"/>
  <c r="P40" i="14"/>
  <c r="R40" i="14" s="1"/>
  <c r="L41" i="14" s="1"/>
  <c r="N41" i="14" s="1"/>
  <c r="M41" i="13"/>
  <c r="M40" i="23"/>
  <c r="M41" i="16"/>
  <c r="O40" i="22"/>
  <c r="Q40" i="9"/>
  <c r="S40" i="9" s="1"/>
  <c r="P40" i="9"/>
  <c r="R40" i="9" s="1"/>
  <c r="L41" i="9" s="1"/>
  <c r="N41" i="9" s="1"/>
  <c r="Q40" i="10"/>
  <c r="S40" i="10" s="1"/>
  <c r="P40" i="10"/>
  <c r="R40" i="10" s="1"/>
  <c r="L41" i="10" s="1"/>
  <c r="N41" i="10" s="1"/>
  <c r="H39" i="4"/>
  <c r="L39" i="3" s="1"/>
  <c r="AD39" i="3" s="1"/>
  <c r="Q39" i="11"/>
  <c r="S39" i="11" s="1"/>
  <c r="P39" i="11"/>
  <c r="R39" i="11" s="1"/>
  <c r="L40" i="11" s="1"/>
  <c r="N40" i="11" s="1"/>
  <c r="Q39" i="8"/>
  <c r="S39" i="8" s="1"/>
  <c r="P39" i="8"/>
  <c r="R39" i="8" s="1"/>
  <c r="L40" i="8" s="1"/>
  <c r="N40" i="8" s="1"/>
  <c r="Q39" i="7"/>
  <c r="S39" i="7" s="1"/>
  <c r="P39" i="7"/>
  <c r="R39" i="7" s="1"/>
  <c r="L40" i="7" s="1"/>
  <c r="N40" i="7" s="1"/>
  <c r="M40" i="21" l="1"/>
  <c r="Q39" i="23"/>
  <c r="M40" i="20"/>
  <c r="Q39" i="22"/>
  <c r="R39" i="22" s="1"/>
  <c r="V39" i="3" s="1"/>
  <c r="Q40" i="19"/>
  <c r="S40" i="19" s="1"/>
  <c r="P40" i="19"/>
  <c r="R40" i="19" s="1"/>
  <c r="L41" i="19" s="1"/>
  <c r="N41" i="19" s="1"/>
  <c r="Q41" i="18"/>
  <c r="S41" i="18" s="1"/>
  <c r="P41" i="18"/>
  <c r="R41" i="18" s="1"/>
  <c r="L42" i="18" s="1"/>
  <c r="N42" i="18" s="1"/>
  <c r="M41" i="17"/>
  <c r="O40" i="23"/>
  <c r="M40" i="15"/>
  <c r="N39" i="23"/>
  <c r="M41" i="14"/>
  <c r="N40" i="22"/>
  <c r="C41" i="23"/>
  <c r="O41" i="13"/>
  <c r="O41" i="16"/>
  <c r="E41" i="22"/>
  <c r="O40" i="4"/>
  <c r="M41" i="9"/>
  <c r="M41" i="10"/>
  <c r="P40" i="4"/>
  <c r="M40" i="11"/>
  <c r="Q39" i="4"/>
  <c r="M40" i="7"/>
  <c r="M39" i="4"/>
  <c r="O39" i="3"/>
  <c r="P39" i="3" s="1"/>
  <c r="M40" i="8"/>
  <c r="N39" i="4"/>
  <c r="R39" i="23" l="1"/>
  <c r="W39" i="3" s="1"/>
  <c r="G40" i="23"/>
  <c r="O40" i="21"/>
  <c r="G40" i="22"/>
  <c r="H40" i="22" s="1"/>
  <c r="M40" i="3" s="1"/>
  <c r="AE40" i="3" s="1"/>
  <c r="O40" i="20"/>
  <c r="M41" i="19"/>
  <c r="P40" i="23"/>
  <c r="M42" i="18"/>
  <c r="P41" i="22"/>
  <c r="E41" i="23"/>
  <c r="O41" i="17"/>
  <c r="D40" i="23"/>
  <c r="O40" i="15"/>
  <c r="D41" i="22"/>
  <c r="O41" i="14"/>
  <c r="Q41" i="13"/>
  <c r="S41" i="13" s="1"/>
  <c r="P41" i="13"/>
  <c r="R41" i="13" s="1"/>
  <c r="L42" i="13" s="1"/>
  <c r="N42" i="13" s="1"/>
  <c r="Q41" i="16"/>
  <c r="S41" i="16" s="1"/>
  <c r="P41" i="16"/>
  <c r="R41" i="16" s="1"/>
  <c r="L42" i="16" s="1"/>
  <c r="N42" i="16" s="1"/>
  <c r="E41" i="4"/>
  <c r="O41" i="9"/>
  <c r="F41" i="4"/>
  <c r="O41" i="10"/>
  <c r="R39" i="4"/>
  <c r="U39" i="3" s="1"/>
  <c r="O40" i="7"/>
  <c r="C40" i="4"/>
  <c r="D40" i="4"/>
  <c r="O40" i="8"/>
  <c r="G40" i="4"/>
  <c r="O40" i="11"/>
  <c r="X39" i="3" l="1"/>
  <c r="H40" i="23"/>
  <c r="N40" i="3" s="1"/>
  <c r="AF40" i="3" s="1"/>
  <c r="Q40" i="21"/>
  <c r="S40" i="21" s="1"/>
  <c r="P40" i="21"/>
  <c r="R40" i="21" s="1"/>
  <c r="L41" i="21" s="1"/>
  <c r="N41" i="21" s="1"/>
  <c r="Q40" i="20"/>
  <c r="S40" i="20" s="1"/>
  <c r="P40" i="20"/>
  <c r="R40" i="20" s="1"/>
  <c r="L41" i="20" s="1"/>
  <c r="N41" i="20" s="1"/>
  <c r="F41" i="23"/>
  <c r="O41" i="19"/>
  <c r="F42" i="22"/>
  <c r="O42" i="18"/>
  <c r="Q41" i="17"/>
  <c r="S41" i="17" s="1"/>
  <c r="P41" i="17"/>
  <c r="R41" i="17" s="1"/>
  <c r="L42" i="17" s="1"/>
  <c r="N42" i="17" s="1"/>
  <c r="Q40" i="15"/>
  <c r="S40" i="15" s="1"/>
  <c r="P40" i="15"/>
  <c r="R40" i="15" s="1"/>
  <c r="L41" i="15" s="1"/>
  <c r="N41" i="15" s="1"/>
  <c r="Q41" i="14"/>
  <c r="S41" i="14" s="1"/>
  <c r="P41" i="14"/>
  <c r="R41" i="14" s="1"/>
  <c r="L42" i="14" s="1"/>
  <c r="N42" i="14" s="1"/>
  <c r="M42" i="13"/>
  <c r="M41" i="23"/>
  <c r="M42" i="16"/>
  <c r="O41" i="22"/>
  <c r="Q41" i="9"/>
  <c r="S41" i="9" s="1"/>
  <c r="P41" i="9"/>
  <c r="R41" i="9" s="1"/>
  <c r="L42" i="9" s="1"/>
  <c r="N42" i="9" s="1"/>
  <c r="Q41" i="10"/>
  <c r="S41" i="10" s="1"/>
  <c r="P41" i="10"/>
  <c r="R41" i="10" s="1"/>
  <c r="L42" i="10" s="1"/>
  <c r="N42" i="10" s="1"/>
  <c r="Q40" i="11"/>
  <c r="S40" i="11" s="1"/>
  <c r="P40" i="11"/>
  <c r="R40" i="11" s="1"/>
  <c r="L41" i="11" s="1"/>
  <c r="N41" i="11" s="1"/>
  <c r="Q40" i="8"/>
  <c r="S40" i="8" s="1"/>
  <c r="P40" i="8"/>
  <c r="R40" i="8" s="1"/>
  <c r="L41" i="8" s="1"/>
  <c r="N41" i="8" s="1"/>
  <c r="H40" i="4"/>
  <c r="L40" i="3" s="1"/>
  <c r="AD40" i="3" s="1"/>
  <c r="Q40" i="7"/>
  <c r="S40" i="7" s="1"/>
  <c r="P40" i="7"/>
  <c r="R40" i="7" s="1"/>
  <c r="L41" i="7" s="1"/>
  <c r="N41" i="7" s="1"/>
  <c r="M41" i="21" l="1"/>
  <c r="Q40" i="23"/>
  <c r="M41" i="20"/>
  <c r="Q40" i="22"/>
  <c r="R40" i="22" s="1"/>
  <c r="V40" i="3" s="1"/>
  <c r="Q41" i="19"/>
  <c r="S41" i="19" s="1"/>
  <c r="P41" i="19"/>
  <c r="R41" i="19" s="1"/>
  <c r="L42" i="19" s="1"/>
  <c r="N42" i="19" s="1"/>
  <c r="Q42" i="18"/>
  <c r="S42" i="18" s="1"/>
  <c r="P42" i="18"/>
  <c r="R42" i="18" s="1"/>
  <c r="L43" i="18" s="1"/>
  <c r="N43" i="18" s="1"/>
  <c r="M42" i="17"/>
  <c r="O41" i="23"/>
  <c r="M41" i="15"/>
  <c r="N40" i="23"/>
  <c r="M42" i="14"/>
  <c r="N41" i="22"/>
  <c r="C42" i="23"/>
  <c r="O42" i="13"/>
  <c r="E42" i="22"/>
  <c r="O42" i="16"/>
  <c r="M42" i="9"/>
  <c r="O41" i="4"/>
  <c r="P41" i="4"/>
  <c r="M42" i="10"/>
  <c r="O40" i="3"/>
  <c r="P40" i="3" s="1"/>
  <c r="M41" i="7"/>
  <c r="M40" i="4"/>
  <c r="M41" i="8"/>
  <c r="N40" i="4"/>
  <c r="M41" i="11"/>
  <c r="Q40" i="4"/>
  <c r="R40" i="23" l="1"/>
  <c r="W40" i="3" s="1"/>
  <c r="G41" i="23"/>
  <c r="O41" i="21"/>
  <c r="G41" i="22"/>
  <c r="H41" i="22" s="1"/>
  <c r="M41" i="3" s="1"/>
  <c r="AE41" i="3" s="1"/>
  <c r="O41" i="20"/>
  <c r="M42" i="19"/>
  <c r="P41" i="23"/>
  <c r="M43" i="18"/>
  <c r="P42" i="22"/>
  <c r="E42" i="23"/>
  <c r="O42" i="17"/>
  <c r="D41" i="23"/>
  <c r="O41" i="15"/>
  <c r="D42" i="22"/>
  <c r="O42" i="14"/>
  <c r="Q42" i="13"/>
  <c r="S42" i="13" s="1"/>
  <c r="P42" i="13"/>
  <c r="R42" i="13" s="1"/>
  <c r="L43" i="13" s="1"/>
  <c r="N43" i="13" s="1"/>
  <c r="Q42" i="16"/>
  <c r="S42" i="16" s="1"/>
  <c r="P42" i="16"/>
  <c r="R42" i="16" s="1"/>
  <c r="L43" i="16" s="1"/>
  <c r="N43" i="16" s="1"/>
  <c r="O42" i="9"/>
  <c r="E42" i="4"/>
  <c r="F42" i="4"/>
  <c r="O42" i="10"/>
  <c r="R40" i="4"/>
  <c r="U40" i="3" s="1"/>
  <c r="O41" i="7"/>
  <c r="C41" i="4"/>
  <c r="G41" i="4"/>
  <c r="O41" i="11"/>
  <c r="D41" i="4"/>
  <c r="O41" i="8"/>
  <c r="H41" i="23" l="1"/>
  <c r="N41" i="3" s="1"/>
  <c r="AF41" i="3" s="1"/>
  <c r="X40" i="3"/>
  <c r="Q41" i="21"/>
  <c r="S41" i="21" s="1"/>
  <c r="P41" i="21"/>
  <c r="R41" i="21" s="1"/>
  <c r="L42" i="21" s="1"/>
  <c r="N42" i="21" s="1"/>
  <c r="Q41" i="20"/>
  <c r="S41" i="20" s="1"/>
  <c r="P41" i="20"/>
  <c r="R41" i="20" s="1"/>
  <c r="L42" i="20" s="1"/>
  <c r="N42" i="20" s="1"/>
  <c r="F42" i="23"/>
  <c r="O42" i="19"/>
  <c r="O43" i="18"/>
  <c r="F43" i="22"/>
  <c r="Q42" i="17"/>
  <c r="S42" i="17" s="1"/>
  <c r="P42" i="17"/>
  <c r="R42" i="17" s="1"/>
  <c r="L43" i="17" s="1"/>
  <c r="N43" i="17" s="1"/>
  <c r="Q41" i="15"/>
  <c r="S41" i="15" s="1"/>
  <c r="P41" i="15"/>
  <c r="R41" i="15" s="1"/>
  <c r="L42" i="15" s="1"/>
  <c r="N42" i="15" s="1"/>
  <c r="Q42" i="14"/>
  <c r="S42" i="14" s="1"/>
  <c r="P42" i="14"/>
  <c r="R42" i="14" s="1"/>
  <c r="L43" i="14" s="1"/>
  <c r="N43" i="14" s="1"/>
  <c r="M43" i="13"/>
  <c r="M42" i="23"/>
  <c r="M43" i="16"/>
  <c r="O42" i="22"/>
  <c r="Q42" i="9"/>
  <c r="S42" i="9" s="1"/>
  <c r="P42" i="9"/>
  <c r="R42" i="9" s="1"/>
  <c r="L43" i="9" s="1"/>
  <c r="N43" i="9" s="1"/>
  <c r="Q42" i="10"/>
  <c r="S42" i="10" s="1"/>
  <c r="P42" i="10"/>
  <c r="R42" i="10" s="1"/>
  <c r="L43" i="10" s="1"/>
  <c r="N43" i="10" s="1"/>
  <c r="Q41" i="11"/>
  <c r="S41" i="11" s="1"/>
  <c r="P41" i="11"/>
  <c r="R41" i="11" s="1"/>
  <c r="L42" i="11" s="1"/>
  <c r="N42" i="11" s="1"/>
  <c r="H41" i="4"/>
  <c r="L41" i="3" s="1"/>
  <c r="AD41" i="3" s="1"/>
  <c r="Q41" i="7"/>
  <c r="S41" i="7" s="1"/>
  <c r="P41" i="7"/>
  <c r="R41" i="7" s="1"/>
  <c r="L42" i="7" s="1"/>
  <c r="N42" i="7" s="1"/>
  <c r="Q41" i="8"/>
  <c r="S41" i="8" s="1"/>
  <c r="P41" i="8"/>
  <c r="R41" i="8" s="1"/>
  <c r="L42" i="8" s="1"/>
  <c r="N42" i="8" s="1"/>
  <c r="M42" i="21" l="1"/>
  <c r="Q41" i="23"/>
  <c r="M42" i="20"/>
  <c r="Q41" i="22"/>
  <c r="R41" i="22" s="1"/>
  <c r="V41" i="3" s="1"/>
  <c r="Q42" i="19"/>
  <c r="S42" i="19" s="1"/>
  <c r="P42" i="19"/>
  <c r="R42" i="19" s="1"/>
  <c r="L43" i="19" s="1"/>
  <c r="N43" i="19" s="1"/>
  <c r="Q43" i="18"/>
  <c r="S43" i="18" s="1"/>
  <c r="P43" i="22" s="1"/>
  <c r="P43" i="18"/>
  <c r="R43" i="18" s="1"/>
  <c r="M43" i="17"/>
  <c r="O42" i="23"/>
  <c r="M42" i="15"/>
  <c r="N41" i="23"/>
  <c r="M43" i="14"/>
  <c r="N42" i="22"/>
  <c r="O43" i="13"/>
  <c r="C43" i="23"/>
  <c r="O43" i="16"/>
  <c r="E43" i="22"/>
  <c r="M43" i="9"/>
  <c r="O42" i="4"/>
  <c r="M43" i="10"/>
  <c r="P42" i="4"/>
  <c r="O41" i="3"/>
  <c r="P41" i="3" s="1"/>
  <c r="M42" i="7"/>
  <c r="M41" i="4"/>
  <c r="M42" i="8"/>
  <c r="N41" i="4"/>
  <c r="M42" i="11"/>
  <c r="Q41" i="4"/>
  <c r="R41" i="23" l="1"/>
  <c r="W41" i="3" s="1"/>
  <c r="G42" i="23"/>
  <c r="O42" i="21"/>
  <c r="G42" i="22"/>
  <c r="H42" i="22" s="1"/>
  <c r="M42" i="3" s="1"/>
  <c r="AE42" i="3" s="1"/>
  <c r="O42" i="20"/>
  <c r="M43" i="19"/>
  <c r="P42" i="23"/>
  <c r="O43" i="17"/>
  <c r="E43" i="23"/>
  <c r="D42" i="23"/>
  <c r="O42" i="15"/>
  <c r="O43" i="14"/>
  <c r="D43" i="22"/>
  <c r="Q43" i="13"/>
  <c r="S43" i="13" s="1"/>
  <c r="M43" i="23" s="1"/>
  <c r="P43" i="13"/>
  <c r="R43" i="13" s="1"/>
  <c r="Q43" i="16"/>
  <c r="S43" i="16" s="1"/>
  <c r="O43" i="22" s="1"/>
  <c r="P43" i="16"/>
  <c r="R43" i="16" s="1"/>
  <c r="O43" i="9"/>
  <c r="E43" i="4"/>
  <c r="O43" i="10"/>
  <c r="F43" i="4"/>
  <c r="G42" i="4"/>
  <c r="O42" i="11"/>
  <c r="R41" i="4"/>
  <c r="U41" i="3" s="1"/>
  <c r="D42" i="4"/>
  <c r="O42" i="8"/>
  <c r="C42" i="4"/>
  <c r="O42" i="7"/>
  <c r="H42" i="23" l="1"/>
  <c r="N42" i="3" s="1"/>
  <c r="AF42" i="3" s="1"/>
  <c r="X41" i="3"/>
  <c r="Q42" i="21"/>
  <c r="S42" i="21" s="1"/>
  <c r="P42" i="21"/>
  <c r="R42" i="21" s="1"/>
  <c r="L43" i="21" s="1"/>
  <c r="N43" i="21" s="1"/>
  <c r="Q42" i="20"/>
  <c r="S42" i="20" s="1"/>
  <c r="P42" i="20"/>
  <c r="R42" i="20" s="1"/>
  <c r="L43" i="20" s="1"/>
  <c r="N43" i="20" s="1"/>
  <c r="O43" i="19"/>
  <c r="F43" i="23"/>
  <c r="Q43" i="17"/>
  <c r="S43" i="17" s="1"/>
  <c r="O43" i="23" s="1"/>
  <c r="P43" i="17"/>
  <c r="R43" i="17" s="1"/>
  <c r="Q42" i="15"/>
  <c r="S42" i="15" s="1"/>
  <c r="P42" i="15"/>
  <c r="R42" i="15" s="1"/>
  <c r="L43" i="15" s="1"/>
  <c r="N43" i="15" s="1"/>
  <c r="Q43" i="14"/>
  <c r="S43" i="14" s="1"/>
  <c r="N43" i="22" s="1"/>
  <c r="P43" i="14"/>
  <c r="R43" i="14" s="1"/>
  <c r="H42" i="4"/>
  <c r="L42" i="3" s="1"/>
  <c r="AD42" i="3" s="1"/>
  <c r="Q43" i="9"/>
  <c r="S43" i="9" s="1"/>
  <c r="O43" i="4" s="1"/>
  <c r="P43" i="9"/>
  <c r="R43" i="9" s="1"/>
  <c r="P43" i="10"/>
  <c r="R43" i="10" s="1"/>
  <c r="Q43" i="10"/>
  <c r="S43" i="10" s="1"/>
  <c r="P43" i="4" s="1"/>
  <c r="Q42" i="7"/>
  <c r="S42" i="7" s="1"/>
  <c r="P42" i="7"/>
  <c r="R42" i="7" s="1"/>
  <c r="L43" i="7" s="1"/>
  <c r="N43" i="7" s="1"/>
  <c r="Q42" i="8"/>
  <c r="S42" i="8" s="1"/>
  <c r="P42" i="8"/>
  <c r="R42" i="8" s="1"/>
  <c r="L43" i="8" s="1"/>
  <c r="N43" i="8" s="1"/>
  <c r="Q42" i="11"/>
  <c r="S42" i="11" s="1"/>
  <c r="P42" i="11"/>
  <c r="R42" i="11" s="1"/>
  <c r="L43" i="11" s="1"/>
  <c r="N43" i="11" s="1"/>
  <c r="M43" i="21" l="1"/>
  <c r="Q42" i="23"/>
  <c r="M43" i="20"/>
  <c r="Q42" i="22"/>
  <c r="R42" i="22" s="1"/>
  <c r="V42" i="3" s="1"/>
  <c r="Q43" i="19"/>
  <c r="S43" i="19" s="1"/>
  <c r="P43" i="23" s="1"/>
  <c r="P43" i="19"/>
  <c r="R43" i="19" s="1"/>
  <c r="M43" i="15"/>
  <c r="N42" i="23"/>
  <c r="O42" i="3"/>
  <c r="P42" i="3" s="1"/>
  <c r="M43" i="8"/>
  <c r="N42" i="4"/>
  <c r="M43" i="11"/>
  <c r="Q42" i="4"/>
  <c r="M43" i="7"/>
  <c r="M42" i="4"/>
  <c r="R42" i="23" l="1"/>
  <c r="W42" i="3" s="1"/>
  <c r="O43" i="21"/>
  <c r="G43" i="23"/>
  <c r="O43" i="20"/>
  <c r="G43" i="22"/>
  <c r="H43" i="22" s="1"/>
  <c r="M43" i="3" s="1"/>
  <c r="AE43" i="3" s="1"/>
  <c r="O43" i="15"/>
  <c r="D43" i="23"/>
  <c r="R42" i="4"/>
  <c r="U42" i="3" s="1"/>
  <c r="O43" i="11"/>
  <c r="G43" i="4"/>
  <c r="O43" i="8"/>
  <c r="D43" i="4"/>
  <c r="C43" i="4"/>
  <c r="O43" i="7"/>
  <c r="H43" i="23" l="1"/>
  <c r="N43" i="3" s="1"/>
  <c r="AF43" i="3" s="1"/>
  <c r="X42" i="3"/>
  <c r="P43" i="21"/>
  <c r="R43" i="21" s="1"/>
  <c r="Q43" i="21"/>
  <c r="S43" i="21" s="1"/>
  <c r="Q43" i="23" s="1"/>
  <c r="Q43" i="20"/>
  <c r="S43" i="20" s="1"/>
  <c r="Q43" i="22" s="1"/>
  <c r="R43" i="22" s="1"/>
  <c r="V43" i="3" s="1"/>
  <c r="P43" i="20"/>
  <c r="R43" i="20" s="1"/>
  <c r="Q43" i="15"/>
  <c r="S43" i="15" s="1"/>
  <c r="N43" i="23" s="1"/>
  <c r="P43" i="15"/>
  <c r="R43" i="15" s="1"/>
  <c r="Q43" i="8"/>
  <c r="S43" i="8" s="1"/>
  <c r="N43" i="4" s="1"/>
  <c r="P43" i="8"/>
  <c r="R43" i="8" s="1"/>
  <c r="Q43" i="7"/>
  <c r="S43" i="7" s="1"/>
  <c r="M43" i="4" s="1"/>
  <c r="P43" i="7"/>
  <c r="R43" i="7" s="1"/>
  <c r="H43" i="4"/>
  <c r="L43" i="3" s="1"/>
  <c r="AD43" i="3" s="1"/>
  <c r="Q43" i="11"/>
  <c r="S43" i="11" s="1"/>
  <c r="Q43" i="4" s="1"/>
  <c r="P43" i="11"/>
  <c r="R43" i="11" s="1"/>
  <c r="R43" i="23" l="1"/>
  <c r="W43" i="3" s="1"/>
  <c r="O43" i="3"/>
  <c r="P43" i="3" s="1"/>
  <c r="R43" i="4"/>
  <c r="U43" i="3" s="1"/>
  <c r="X43" i="3" l="1"/>
</calcChain>
</file>

<file path=xl/sharedStrings.xml><?xml version="1.0" encoding="utf-8"?>
<sst xmlns="http://schemas.openxmlformats.org/spreadsheetml/2006/main" count="393" uniqueCount="65">
  <si>
    <t>Performance limit L</t>
  </si>
  <si>
    <t>Period</t>
  </si>
  <si>
    <t>Cum. Investment</t>
  </si>
  <si>
    <t>Pt (High)</t>
  </si>
  <si>
    <t>Pt (Medium)</t>
  </si>
  <si>
    <t>Pt (Low)</t>
  </si>
  <si>
    <t>Performance at start</t>
  </si>
  <si>
    <t>Fraction of potential performance at start</t>
  </si>
  <si>
    <t>position parameter a</t>
  </si>
  <si>
    <t>pitch parameter b (response to investment)</t>
  </si>
  <si>
    <t>Legacy Pt (High)</t>
  </si>
  <si>
    <t>Legacy Pt (Medium)</t>
  </si>
  <si>
    <t>Legacy Pt (Low)</t>
  </si>
  <si>
    <t>High-end</t>
  </si>
  <si>
    <t>Medium-end</t>
  </si>
  <si>
    <t>Low-end</t>
  </si>
  <si>
    <t>Total demand</t>
  </si>
  <si>
    <t>Innovators cum. demand</t>
  </si>
  <si>
    <t>Early adopters cum. demand</t>
  </si>
  <si>
    <t>Early majority cum. demand</t>
  </si>
  <si>
    <t>Late majority cum. demand</t>
  </si>
  <si>
    <t>Laggards cum. demand</t>
  </si>
  <si>
    <t>Innovators demand</t>
  </si>
  <si>
    <t>Early adopters demand</t>
  </si>
  <si>
    <t>Early majority demand</t>
  </si>
  <si>
    <t>Late majority demand</t>
  </si>
  <si>
    <t>Laggards demand</t>
  </si>
  <si>
    <t>Total market size</t>
  </si>
  <si>
    <t>Rogers segment size</t>
  </si>
  <si>
    <t>Vertical segment size</t>
  </si>
  <si>
    <t>innovators</t>
  </si>
  <si>
    <t>e. adop.</t>
  </si>
  <si>
    <t xml:space="preserve">e. maj. </t>
  </si>
  <si>
    <t>l. maj.</t>
  </si>
  <si>
    <t>laggards</t>
  </si>
  <si>
    <t>high</t>
  </si>
  <si>
    <t>med</t>
  </si>
  <si>
    <t>low</t>
  </si>
  <si>
    <t>Installed base legacy</t>
  </si>
  <si>
    <t>Installed base new tech</t>
  </si>
  <si>
    <t>Annual substitution rate</t>
  </si>
  <si>
    <t>MCI = 1; MNL = 0</t>
  </si>
  <si>
    <t>Beta perf</t>
  </si>
  <si>
    <t>Beta installed base</t>
  </si>
  <si>
    <t>Legacy tech At</t>
  </si>
  <si>
    <t>New tech At</t>
  </si>
  <si>
    <t>Legacy tech Pt</t>
  </si>
  <si>
    <t>New tech Pt</t>
  </si>
  <si>
    <t>Mkt share legacy tech</t>
  </si>
  <si>
    <t>Mkt share new tech</t>
  </si>
  <si>
    <t>Legacy tech sales</t>
  </si>
  <si>
    <t>New tech sales</t>
  </si>
  <si>
    <t>New tech installed base</t>
  </si>
  <si>
    <t>populations char. are independent from each other</t>
  </si>
  <si>
    <t>i+1 segment can copy from i segment and itself only</t>
  </si>
  <si>
    <t>p strictly decreasing</t>
  </si>
  <si>
    <t>Legacy tech installed base</t>
  </si>
  <si>
    <t>Innovators</t>
  </si>
  <si>
    <t>Early adopters</t>
  </si>
  <si>
    <t>Early majority</t>
  </si>
  <si>
    <t>Late majority</t>
  </si>
  <si>
    <t>Laggards</t>
  </si>
  <si>
    <t>High end</t>
  </si>
  <si>
    <t>Medium end</t>
  </si>
  <si>
    <t>Low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</si>
</sst>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1" fontId="0" fillId="2" borderId="0" xfId="0" applyNumberFormat="1" applyFill="1"/>
    <xf numFmtId="164" fontId="0" fillId="0" borderId="0" xfId="0" applyNumberFormat="1"/>
    <xf numFmtId="1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1" fontId="0" fillId="0" borderId="2" xfId="0" applyNumberFormat="1" applyBorder="1"/>
    <xf numFmtId="9" fontId="0" fillId="0" borderId="0" xfId="2" applyFont="1"/>
    <xf numFmtId="1" fontId="0" fillId="0" borderId="1" xfId="0" applyNumberFormat="1" applyBorder="1"/>
    <xf numFmtId="2" fontId="0" fillId="0" borderId="0" xfId="0" applyNumberFormat="1"/>
    <xf numFmtId="1" fontId="0" fillId="0" borderId="0" xfId="2" applyNumberFormat="1" applyFont="1"/>
    <xf numFmtId="165" fontId="0" fillId="2" borderId="0" xfId="0" applyNumberFormat="1" applyFill="1"/>
    <xf numFmtId="9" fontId="0" fillId="2" borderId="0" xfId="0" applyNumberFormat="1" applyFill="1"/>
    <xf numFmtId="0" fontId="2" fillId="0" borderId="0" xfId="0" applyFont="1"/>
    <xf numFmtId="165" fontId="0" fillId="0" borderId="6" xfId="0" applyNumberFormat="1" applyBorder="1"/>
    <xf numFmtId="9" fontId="2" fillId="0" borderId="0" xfId="0" applyNumberFormat="1" applyFont="1"/>
    <xf numFmtId="10" fontId="2" fillId="0" borderId="0" xfId="0" applyNumberFormat="1" applyFont="1"/>
    <xf numFmtId="2" fontId="0" fillId="0" borderId="4" xfId="0" applyNumberFormat="1" applyBorder="1"/>
    <xf numFmtId="1" fontId="0" fillId="0" borderId="4" xfId="2" applyNumberFormat="1" applyFont="1" applyBorder="1"/>
    <xf numFmtId="1" fontId="0" fillId="0" borderId="4" xfId="0" applyNumberFormat="1" applyBorder="1"/>
    <xf numFmtId="2" fontId="0" fillId="0" borderId="0" xfId="2" applyNumberFormat="1" applyFont="1"/>
    <xf numFmtId="2" fontId="0" fillId="0" borderId="4" xfId="2" applyNumberFormat="1" applyFont="1" applyBorder="1"/>
    <xf numFmtId="0" fontId="3" fillId="0" borderId="0" xfId="0" applyFont="1"/>
    <xf numFmtId="0" fontId="0" fillId="0" borderId="0" xfId="0" applyAlignment="1">
      <alignment wrapText="1"/>
    </xf>
    <xf numFmtId="1" fontId="0" fillId="2" borderId="0" xfId="2" applyNumberFormat="1" applyFont="1" applyFill="1"/>
    <xf numFmtId="9" fontId="0" fillId="0" borderId="0" xfId="1" applyFont="1"/>
    <xf numFmtId="2" fontId="0" fillId="0" borderId="0" xfId="1" applyNumberFormat="1" applyFont="1"/>
    <xf numFmtId="2" fontId="0" fillId="0" borderId="4" xfId="1" applyNumberFormat="1" applyFont="1" applyBorder="1"/>
    <xf numFmtId="9" fontId="0" fillId="0" borderId="4" xfId="1" applyFont="1" applyBorder="1"/>
    <xf numFmtId="164" fontId="2" fillId="0" borderId="2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9" fontId="0" fillId="0" borderId="6" xfId="0" applyNumberFormat="1" applyBorder="1"/>
    <xf numFmtId="165" fontId="0" fillId="0" borderId="0" xfId="0" applyNumberFormat="1"/>
    <xf numFmtId="0" fontId="4" fillId="0" borderId="0" xfId="0" applyFont="1"/>
    <xf numFmtId="9" fontId="4" fillId="0" borderId="0" xfId="0" applyNumberFormat="1" applyFont="1"/>
  </cellXfs>
  <cellStyles count="3">
    <cellStyle name="Normale" xfId="0" builtinId="0"/>
    <cellStyle name="Percentuale" xfId="1" builtinId="5"/>
    <cellStyle name="Percentuale 2" xfId="2" xr:uid="{08EF05E3-F461-4DEA-A891-31B6207692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Performance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'Performance evolution'!$K$2</c:f>
              <c:strCache>
                <c:ptCount val="1"/>
                <c:pt idx="0">
                  <c:v>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evolution'!$K$3:$K$44</c:f>
              <c:numCache>
                <c:formatCode>0.000</c:formatCode>
                <c:ptCount val="42"/>
                <c:pt idx="0">
                  <c:v>1.2</c:v>
                </c:pt>
                <c:pt idx="1">
                  <c:v>1.2291086568948935</c:v>
                </c:pt>
                <c:pt idx="2">
                  <c:v>1.264378998950225</c:v>
                </c:pt>
                <c:pt idx="3">
                  <c:v>1.3078336144367058</c:v>
                </c:pt>
                <c:pt idx="4">
                  <c:v>1.3621450221527003</c:v>
                </c:pt>
                <c:pt idx="5">
                  <c:v>1.430599809976395</c:v>
                </c:pt>
                <c:pt idx="6">
                  <c:v>1.5165249073594738</c:v>
                </c:pt>
                <c:pt idx="7">
                  <c:v>1.6213331193615059</c:v>
                </c:pt>
                <c:pt idx="8">
                  <c:v>1.740110185666</c:v>
                </c:pt>
                <c:pt idx="9">
                  <c:v>1.8560384383293402</c:v>
                </c:pt>
                <c:pt idx="10">
                  <c:v>1.9430155394294428</c:v>
                </c:pt>
                <c:pt idx="11">
                  <c:v>1.9863284552226186</c:v>
                </c:pt>
                <c:pt idx="12">
                  <c:v>1.9983953604105191</c:v>
                </c:pt>
                <c:pt idx="13">
                  <c:v>1.9999303964072443</c:v>
                </c:pt>
                <c:pt idx="14">
                  <c:v>1.99999921654143</c:v>
                </c:pt>
                <c:pt idx="15">
                  <c:v>1.9999999984862682</c:v>
                </c:pt>
                <c:pt idx="16">
                  <c:v>1.9999999999996811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A-49FD-B174-B51C2843217E}"/>
            </c:ext>
          </c:extLst>
        </c:ser>
        <c:ser>
          <c:idx val="1"/>
          <c:order val="1"/>
          <c:tx>
            <c:strRef>
              <c:f>'Performance evolution'!$L$2</c:f>
              <c:strCache>
                <c:ptCount val="1"/>
                <c:pt idx="0">
                  <c:v>Legacy 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evolution'!$L$3:$L$44</c:f>
              <c:numCache>
                <c:formatCode>0.000</c:formatCode>
                <c:ptCount val="42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3A-49FD-B174-B51C2843217E}"/>
            </c:ext>
          </c:extLst>
        </c:ser>
        <c:ser>
          <c:idx val="2"/>
          <c:order val="2"/>
          <c:tx>
            <c:strRef>
              <c:f>'Performance evolution'!$M$2</c:f>
              <c:strCache>
                <c:ptCount val="1"/>
                <c:pt idx="0">
                  <c:v>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evolution'!$M$3:$M$44</c:f>
              <c:numCache>
                <c:formatCode>0.000</c:formatCode>
                <c:ptCount val="42"/>
                <c:pt idx="0">
                  <c:v>0.7</c:v>
                </c:pt>
                <c:pt idx="1">
                  <c:v>0.70073936043929963</c:v>
                </c:pt>
                <c:pt idx="2">
                  <c:v>0.70164925751904428</c:v>
                </c:pt>
                <c:pt idx="3">
                  <c:v>0.70279571674910446</c:v>
                </c:pt>
                <c:pt idx="4">
                  <c:v>0.70427739545672952</c:v>
                </c:pt>
                <c:pt idx="5">
                  <c:v>0.70624428096202863</c:v>
                </c:pt>
                <c:pt idx="6">
                  <c:v>0.70892759434576902</c:v>
                </c:pt>
                <c:pt idx="7">
                  <c:v>0.71268678079110181</c:v>
                </c:pt>
                <c:pt idx="8">
                  <c:v>0.71808062993162147</c:v>
                </c:pt>
                <c:pt idx="9">
                  <c:v>0.72596782174007313</c:v>
                </c:pt>
                <c:pt idx="10">
                  <c:v>0.73763289084896821</c:v>
                </c:pt>
                <c:pt idx="11">
                  <c:v>0.75491011595671531</c:v>
                </c:pt>
                <c:pt idx="12">
                  <c:v>0.78023418652312582</c:v>
                </c:pt>
                <c:pt idx="13">
                  <c:v>0.81648113976307224</c:v>
                </c:pt>
                <c:pt idx="14">
                  <c:v>0.8663848384624977</c:v>
                </c:pt>
                <c:pt idx="15">
                  <c:v>0.9312779170527814</c:v>
                </c:pt>
                <c:pt idx="16">
                  <c:v>1.0091281544662325</c:v>
                </c:pt>
                <c:pt idx="17">
                  <c:v>1.0927418442311179</c:v>
                </c:pt>
                <c:pt idx="18">
                  <c:v>1.1704115563641841</c:v>
                </c:pt>
                <c:pt idx="19">
                  <c:v>1.2307889091354312</c:v>
                </c:pt>
                <c:pt idx="20">
                  <c:v>1.2691154816061527</c:v>
                </c:pt>
                <c:pt idx="21">
                  <c:v>1.2886994883642375</c:v>
                </c:pt>
                <c:pt idx="22">
                  <c:v>1.2966780936833935</c:v>
                </c:pt>
                <c:pt idx="23">
                  <c:v>1.2992363112763423</c:v>
                </c:pt>
                <c:pt idx="24">
                  <c:v>1.2998676439925723</c:v>
                </c:pt>
                <c:pt idx="25">
                  <c:v>1.2999835350969724</c:v>
                </c:pt>
                <c:pt idx="26">
                  <c:v>1.2999986224740572</c:v>
                </c:pt>
                <c:pt idx="27">
                  <c:v>1.2999999289600905</c:v>
                </c:pt>
                <c:pt idx="28">
                  <c:v>1.2999999979953283</c:v>
                </c:pt>
                <c:pt idx="29">
                  <c:v>1.2999999999737946</c:v>
                </c:pt>
                <c:pt idx="30">
                  <c:v>1.299999999999875</c:v>
                </c:pt>
                <c:pt idx="31">
                  <c:v>1.2999999999999998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1.3</c:v>
                </c:pt>
                <c:pt idx="37">
                  <c:v>1.3</c:v>
                </c:pt>
                <c:pt idx="38">
                  <c:v>1.3</c:v>
                </c:pt>
                <c:pt idx="39">
                  <c:v>1.3</c:v>
                </c:pt>
                <c:pt idx="40">
                  <c:v>1.3</c:v>
                </c:pt>
                <c:pt idx="41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3A-49FD-B174-B51C2843217E}"/>
            </c:ext>
          </c:extLst>
        </c:ser>
        <c:ser>
          <c:idx val="3"/>
          <c:order val="3"/>
          <c:tx>
            <c:strRef>
              <c:f>'Performance evolution'!$N$2</c:f>
              <c:strCache>
                <c:ptCount val="1"/>
                <c:pt idx="0">
                  <c:v>Legacy 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evolution'!$N$3:$N$44</c:f>
              <c:numCache>
                <c:formatCode>0.000</c:formatCode>
                <c:ptCount val="42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3A-49FD-B174-B51C2843217E}"/>
            </c:ext>
          </c:extLst>
        </c:ser>
        <c:ser>
          <c:idx val="4"/>
          <c:order val="4"/>
          <c:tx>
            <c:strRef>
              <c:f>'Performance evolution'!$O$2</c:f>
              <c:strCache>
                <c:ptCount val="1"/>
                <c:pt idx="0">
                  <c:v>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'Performance evolution'!$O$3:$O$44</c:f>
              <c:numCache>
                <c:formatCode>0.000</c:formatCode>
                <c:ptCount val="42"/>
                <c:pt idx="0">
                  <c:v>0.35</c:v>
                </c:pt>
                <c:pt idx="1">
                  <c:v>0.35005340297732601</c:v>
                </c:pt>
                <c:pt idx="2">
                  <c:v>0.35011913668853151</c:v>
                </c:pt>
                <c:pt idx="3">
                  <c:v>0.35020198133884467</c:v>
                </c:pt>
                <c:pt idx="4">
                  <c:v>0.35030908483235074</c:v>
                </c:pt>
                <c:pt idx="5">
                  <c:v>0.35045132515774075</c:v>
                </c:pt>
                <c:pt idx="6">
                  <c:v>0.35064549713187265</c:v>
                </c:pt>
                <c:pt idx="7">
                  <c:v>0.35091776966330079</c:v>
                </c:pt>
                <c:pt idx="8">
                  <c:v>0.35130897714690762</c:v>
                </c:pt>
                <c:pt idx="9">
                  <c:v>0.35188227151452856</c:v>
                </c:pt>
                <c:pt idx="10">
                  <c:v>0.35273322807550261</c:v>
                </c:pt>
                <c:pt idx="11">
                  <c:v>0.35400142942639357</c:v>
                </c:pt>
                <c:pt idx="12">
                  <c:v>0.3558809650348565</c:v>
                </c:pt>
                <c:pt idx="13">
                  <c:v>0.35862605175870127</c:v>
                </c:pt>
                <c:pt idx="14">
                  <c:v>0.36254844486043669</c:v>
                </c:pt>
                <c:pt idx="15">
                  <c:v>0.3680059133258331</c:v>
                </c:pt>
                <c:pt idx="16">
                  <c:v>0.37538421798163596</c:v>
                </c:pt>
                <c:pt idx="17">
                  <c:v>0.38507621050854096</c:v>
                </c:pt>
                <c:pt idx="18">
                  <c:v>0.39745978088552425</c:v>
                </c:pt>
                <c:pt idx="19">
                  <c:v>0.41287262138103514</c:v>
                </c:pt>
                <c:pt idx="20">
                  <c:v>0.43157823334998568</c:v>
                </c:pt>
                <c:pt idx="21">
                  <c:v>0.45371587937809404</c:v>
                </c:pt>
                <c:pt idx="22">
                  <c:v>0.47922853631479712</c:v>
                </c:pt>
                <c:pt idx="23">
                  <c:v>0.50776918399768733</c:v>
                </c:pt>
                <c:pt idx="24">
                  <c:v>0.53859952516181597</c:v>
                </c:pt>
                <c:pt idx="25">
                  <c:v>0.57051742472038192</c:v>
                </c:pt>
                <c:pt idx="26">
                  <c:v>0.6018736156436042</c:v>
                </c:pt>
                <c:pt idx="27">
                  <c:v>0.63074450222956568</c:v>
                </c:pt>
                <c:pt idx="28">
                  <c:v>0.65528661742566952</c:v>
                </c:pt>
                <c:pt idx="29">
                  <c:v>0.67419874735401064</c:v>
                </c:pt>
                <c:pt idx="30">
                  <c:v>0.68710759173267699</c:v>
                </c:pt>
                <c:pt idx="31">
                  <c:v>0.69466920313602332</c:v>
                </c:pt>
                <c:pt idx="32">
                  <c:v>0.69829669236897796</c:v>
                </c:pt>
                <c:pt idx="33">
                  <c:v>0.69962173482616641</c:v>
                </c:pt>
                <c:pt idx="34">
                  <c:v>0.69995041233980582</c:v>
                </c:pt>
                <c:pt idx="35">
                  <c:v>0.69999696762051866</c:v>
                </c:pt>
                <c:pt idx="36">
                  <c:v>0.69999993446930997</c:v>
                </c:pt>
                <c:pt idx="37">
                  <c:v>0.69999999958291803</c:v>
                </c:pt>
                <c:pt idx="38">
                  <c:v>0.69999999999914364</c:v>
                </c:pt>
                <c:pt idx="39">
                  <c:v>0.69999999999999918</c:v>
                </c:pt>
                <c:pt idx="40">
                  <c:v>0.7</c:v>
                </c:pt>
                <c:pt idx="4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3A-49FD-B174-B51C2843217E}"/>
            </c:ext>
          </c:extLst>
        </c:ser>
        <c:ser>
          <c:idx val="5"/>
          <c:order val="5"/>
          <c:tx>
            <c:strRef>
              <c:f>'Performance evolution'!$P$2</c:f>
              <c:strCache>
                <c:ptCount val="1"/>
                <c:pt idx="0">
                  <c:v>Legacy 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'Performance evolution'!$P$3:$P$44</c:f>
              <c:numCache>
                <c:formatCode>General</c:formatCode>
                <c:ptCount val="42"/>
                <c:pt idx="0">
                  <c:v>0.45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0.45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0.45</c:v>
                </c:pt>
                <c:pt idx="11">
                  <c:v>0.45</c:v>
                </c:pt>
                <c:pt idx="12">
                  <c:v>0.45</c:v>
                </c:pt>
                <c:pt idx="13">
                  <c:v>0.45</c:v>
                </c:pt>
                <c:pt idx="14">
                  <c:v>0.45</c:v>
                </c:pt>
                <c:pt idx="15">
                  <c:v>0.45</c:v>
                </c:pt>
                <c:pt idx="16">
                  <c:v>0.45</c:v>
                </c:pt>
                <c:pt idx="17">
                  <c:v>0.45</c:v>
                </c:pt>
                <c:pt idx="18">
                  <c:v>0.45</c:v>
                </c:pt>
                <c:pt idx="19">
                  <c:v>0.45</c:v>
                </c:pt>
                <c:pt idx="20">
                  <c:v>0.45</c:v>
                </c:pt>
                <c:pt idx="21">
                  <c:v>0.45</c:v>
                </c:pt>
                <c:pt idx="22">
                  <c:v>0.45</c:v>
                </c:pt>
                <c:pt idx="23">
                  <c:v>0.45</c:v>
                </c:pt>
                <c:pt idx="24">
                  <c:v>0.45</c:v>
                </c:pt>
                <c:pt idx="25">
                  <c:v>0.45</c:v>
                </c:pt>
                <c:pt idx="26">
                  <c:v>0.45</c:v>
                </c:pt>
                <c:pt idx="27">
                  <c:v>0.45</c:v>
                </c:pt>
                <c:pt idx="28">
                  <c:v>0.45</c:v>
                </c:pt>
                <c:pt idx="29">
                  <c:v>0.45</c:v>
                </c:pt>
                <c:pt idx="30">
                  <c:v>0.45</c:v>
                </c:pt>
                <c:pt idx="31">
                  <c:v>0.45</c:v>
                </c:pt>
                <c:pt idx="32">
                  <c:v>0.45</c:v>
                </c:pt>
                <c:pt idx="33">
                  <c:v>0.45</c:v>
                </c:pt>
                <c:pt idx="34">
                  <c:v>0.45</c:v>
                </c:pt>
                <c:pt idx="35">
                  <c:v>0.45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0.45</c:v>
                </c:pt>
                <c:pt idx="40">
                  <c:v>0.45</c:v>
                </c:pt>
                <c:pt idx="41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3A-49FD-B174-B51C2843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9927199"/>
        <c:axId val="1318539087"/>
      </c:lineChart>
      <c:catAx>
        <c:axId val="15199271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8539087"/>
        <c:crosses val="autoZero"/>
        <c:auto val="1"/>
        <c:lblAlgn val="ctr"/>
        <c:lblOffset val="100"/>
        <c:noMultiLvlLbl val="0"/>
      </c:catAx>
      <c:valAx>
        <c:axId val="13185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27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market'!$M$3:$M$43</c:f>
              <c:numCache>
                <c:formatCode>0</c:formatCode>
                <c:ptCount val="41"/>
                <c:pt idx="0">
                  <c:v>0.74689158827036239</c:v>
                </c:pt>
                <c:pt idx="1">
                  <c:v>0.76319350879204317</c:v>
                </c:pt>
                <c:pt idx="2">
                  <c:v>0.78238814293858649</c:v>
                </c:pt>
                <c:pt idx="3">
                  <c:v>0.80504752705532623</c:v>
                </c:pt>
                <c:pt idx="4">
                  <c:v>0.83188925239598632</c:v>
                </c:pt>
                <c:pt idx="5">
                  <c:v>0.86383236192573609</c:v>
                </c:pt>
                <c:pt idx="6">
                  <c:v>0.90208519512644858</c:v>
                </c:pt>
                <c:pt idx="7">
                  <c:v>0.94828772497767877</c:v>
                </c:pt>
                <c:pt idx="8">
                  <c:v>1.0047473175625494</c:v>
                </c:pt>
                <c:pt idx="9">
                  <c:v>1.0748339168285224</c:v>
                </c:pt>
                <c:pt idx="10">
                  <c:v>1.1636445758813321</c:v>
                </c:pt>
                <c:pt idx="11">
                  <c:v>1.2791203041995121</c:v>
                </c:pt>
                <c:pt idx="12">
                  <c:v>1.4339304199644716</c:v>
                </c:pt>
                <c:pt idx="13">
                  <c:v>1.6487031301273174</c:v>
                </c:pt>
                <c:pt idx="14">
                  <c:v>1.9577259362223658</c:v>
                </c:pt>
                <c:pt idx="15">
                  <c:v>2.4193316027974374</c:v>
                </c:pt>
                <c:pt idx="16">
                  <c:v>3.1352160270739207</c:v>
                </c:pt>
                <c:pt idx="17">
                  <c:v>4.2861923350153068</c:v>
                </c:pt>
                <c:pt idx="18">
                  <c:v>6.1951126101877003</c:v>
                </c:pt>
                <c:pt idx="19">
                  <c:v>9.4224387081262826</c:v>
                </c:pt>
                <c:pt idx="20">
                  <c:v>14.856986804608621</c:v>
                </c:pt>
                <c:pt idx="21">
                  <c:v>23.632432826689239</c:v>
                </c:pt>
                <c:pt idx="22">
                  <c:v>36.541887183695721</c:v>
                </c:pt>
                <c:pt idx="23">
                  <c:v>52.956337687605021</c:v>
                </c:pt>
                <c:pt idx="24">
                  <c:v>70.422870512174683</c:v>
                </c:pt>
                <c:pt idx="25">
                  <c:v>86.046006730429383</c:v>
                </c:pt>
                <c:pt idx="26">
                  <c:v>98.216248860806985</c:v>
                </c:pt>
                <c:pt idx="27">
                  <c:v>106.85497142373949</c:v>
                </c:pt>
                <c:pt idx="28">
                  <c:v>112.66203553375585</c:v>
                </c:pt>
                <c:pt idx="29">
                  <c:v>116.46195750419751</c:v>
                </c:pt>
                <c:pt idx="30">
                  <c:v>118.93243064220621</c:v>
                </c:pt>
                <c:pt idx="31">
                  <c:v>120.56306757198277</c:v>
                </c:pt>
                <c:pt idx="32">
                  <c:v>121.68972135377334</c:v>
                </c:pt>
                <c:pt idx="33">
                  <c:v>122.53278989062062</c:v>
                </c:pt>
                <c:pt idx="34">
                  <c:v>123.22347119747018</c:v>
                </c:pt>
                <c:pt idx="35">
                  <c:v>123.82679492852689</c:v>
                </c:pt>
                <c:pt idx="36">
                  <c:v>124.36902106547468</c:v>
                </c:pt>
                <c:pt idx="37">
                  <c:v>124.86130589059275</c:v>
                </c:pt>
                <c:pt idx="38">
                  <c:v>125.31059825671079</c:v>
                </c:pt>
                <c:pt idx="39">
                  <c:v>125.72222151095616</c:v>
                </c:pt>
                <c:pt idx="40">
                  <c:v>126.10045557728523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C-4ED3-8B47-BE9BB86C6DF7}"/>
            </c:ext>
          </c:extLst>
        </c:ser>
        <c:ser>
          <c:idx val="1"/>
          <c:order val="1"/>
          <c:tx>
            <c:strRef>
              <c:f>'Low-end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market'!$N$3:$N$43</c:f>
              <c:numCache>
                <c:formatCode>0</c:formatCode>
                <c:ptCount val="41"/>
                <c:pt idx="0">
                  <c:v>13.660830714443035</c:v>
                </c:pt>
                <c:pt idx="1">
                  <c:v>19.412248538536691</c:v>
                </c:pt>
                <c:pt idx="2">
                  <c:v>27.272339598499347</c:v>
                </c:pt>
                <c:pt idx="3">
                  <c:v>37.499198321129548</c:v>
                </c:pt>
                <c:pt idx="4">
                  <c:v>50.11544038149254</c:v>
                </c:pt>
                <c:pt idx="5">
                  <c:v>64.88697013901654</c:v>
                </c:pt>
                <c:pt idx="6">
                  <c:v>81.387168683437267</c:v>
                </c:pt>
                <c:pt idx="7">
                  <c:v>99.111959794356665</c:v>
                </c:pt>
                <c:pt idx="8">
                  <c:v>117.5966747534403</c:v>
                </c:pt>
                <c:pt idx="9">
                  <c:v>136.50532338431853</c:v>
                </c:pt>
                <c:pt idx="10">
                  <c:v>155.68987469524529</c:v>
                </c:pt>
                <c:pt idx="11">
                  <c:v>175.23162133802748</c:v>
                </c:pt>
                <c:pt idx="12">
                  <c:v>195.47680877725711</c:v>
                </c:pt>
                <c:pt idx="13">
                  <c:v>217.07191205398357</c:v>
                </c:pt>
                <c:pt idx="14">
                  <c:v>240.9981706807699</c:v>
                </c:pt>
                <c:pt idx="15">
                  <c:v>268.60395959386472</c:v>
                </c:pt>
                <c:pt idx="16">
                  <c:v>301.63424224984476</c:v>
                </c:pt>
                <c:pt idx="17">
                  <c:v>342.25016490611421</c:v>
                </c:pt>
                <c:pt idx="18">
                  <c:v>393.01005914492885</c:v>
                </c:pt>
                <c:pt idx="19">
                  <c:v>456.74251283061898</c:v>
                </c:pt>
                <c:pt idx="20">
                  <c:v>536.19258469852969</c:v>
                </c:pt>
                <c:pt idx="21">
                  <c:v>633.30448675216189</c:v>
                </c:pt>
                <c:pt idx="22">
                  <c:v>748.1109104391503</c:v>
                </c:pt>
                <c:pt idx="23">
                  <c:v>877.5330234409289</c:v>
                </c:pt>
                <c:pt idx="24">
                  <c:v>1014.860004571396</c:v>
                </c:pt>
                <c:pt idx="25">
                  <c:v>1150.7505553440585</c:v>
                </c:pt>
                <c:pt idx="26">
                  <c:v>1275.7352097335393</c:v>
                </c:pt>
                <c:pt idx="27">
                  <c:v>1382.9198558355306</c:v>
                </c:pt>
                <c:pt idx="28">
                  <c:v>1469.359211416684</c:v>
                </c:pt>
                <c:pt idx="29">
                  <c:v>1535.7179749834031</c:v>
                </c:pt>
                <c:pt idx="30">
                  <c:v>1584.987202864595</c:v>
                </c:pt>
                <c:pt idx="31">
                  <c:v>1621.1542129600127</c:v>
                </c:pt>
                <c:pt idx="32">
                  <c:v>1648.2168111112553</c:v>
                </c:pt>
                <c:pt idx="33">
                  <c:v>1669.529540410663</c:v>
                </c:pt>
                <c:pt idx="34">
                  <c:v>1687.4263051520561</c:v>
                </c:pt>
                <c:pt idx="35">
                  <c:v>1703.1901542643006</c:v>
                </c:pt>
                <c:pt idx="36">
                  <c:v>1717.3843904700677</c:v>
                </c:pt>
                <c:pt idx="37">
                  <c:v>1730.2687444781104</c:v>
                </c:pt>
                <c:pt idx="38">
                  <c:v>1742.0150522531521</c:v>
                </c:pt>
                <c:pt idx="39">
                  <c:v>1752.7598022667996</c:v>
                </c:pt>
                <c:pt idx="40">
                  <c:v>1762.6152987362432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C-4ED3-8B47-BE9BB86C6DF7}"/>
            </c:ext>
          </c:extLst>
        </c:ser>
        <c:ser>
          <c:idx val="2"/>
          <c:order val="2"/>
          <c:tx>
            <c:strRef>
              <c:f>'Low-end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market'!$O$3:$O$43</c:f>
              <c:numCache>
                <c:formatCode>0</c:formatCode>
                <c:ptCount val="41"/>
                <c:pt idx="0">
                  <c:v>85.461713024793099</c:v>
                </c:pt>
                <c:pt idx="1">
                  <c:v>126.79290363344944</c:v>
                </c:pt>
                <c:pt idx="2">
                  <c:v>181.53168690619464</c:v>
                </c:pt>
                <c:pt idx="3">
                  <c:v>249.57483102147177</c:v>
                </c:pt>
                <c:pt idx="4">
                  <c:v>329.30293597653838</c:v>
                </c:pt>
                <c:pt idx="5">
                  <c:v>418.06513842014255</c:v>
                </c:pt>
                <c:pt idx="6">
                  <c:v>512.86137052577681</c:v>
                </c:pt>
                <c:pt idx="7">
                  <c:v>610.9285957372033</c:v>
                </c:pt>
                <c:pt idx="8">
                  <c:v>710.10618631140733</c:v>
                </c:pt>
                <c:pt idx="9">
                  <c:v>809.00730378923618</c:v>
                </c:pt>
                <c:pt idx="10">
                  <c:v>907.08299733832462</c:v>
                </c:pt>
                <c:pt idx="11">
                  <c:v>1004.6552057608582</c:v>
                </c:pt>
                <c:pt idx="12">
                  <c:v>1102.9555112727428</c:v>
                </c:pt>
                <c:pt idx="13">
                  <c:v>1204.1669336817483</c:v>
                </c:pt>
                <c:pt idx="14">
                  <c:v>1311.4431261423485</c:v>
                </c:pt>
                <c:pt idx="15">
                  <c:v>1428.8793139913712</c:v>
                </c:pt>
                <c:pt idx="16">
                  <c:v>1561.4221287265773</c:v>
                </c:pt>
                <c:pt idx="17">
                  <c:v>1714.7083172503865</c:v>
                </c:pt>
                <c:pt idx="18">
                  <c:v>1894.798005771783</c:v>
                </c:pt>
                <c:pt idx="19">
                  <c:v>2107.7210112253865</c:v>
                </c:pt>
                <c:pt idx="20">
                  <c:v>2358.7122738851699</c:v>
                </c:pt>
                <c:pt idx="21">
                  <c:v>2651.0240757339584</c:v>
                </c:pt>
                <c:pt idx="22">
                  <c:v>2984.3358572926877</c:v>
                </c:pt>
                <c:pt idx="23">
                  <c:v>3353.0879072047755</c:v>
                </c:pt>
                <c:pt idx="24">
                  <c:v>3745.4733339736467</c:v>
                </c:pt>
                <c:pt idx="25">
                  <c:v>4144.0288722254227</c:v>
                </c:pt>
                <c:pt idx="26">
                  <c:v>4528.3410251461546</c:v>
                </c:pt>
                <c:pt idx="27">
                  <c:v>4879.2816247948549</c:v>
                </c:pt>
                <c:pt idx="28">
                  <c:v>5183.1425997600763</c:v>
                </c:pt>
                <c:pt idx="29">
                  <c:v>5434.012787956377</c:v>
                </c:pt>
                <c:pt idx="30">
                  <c:v>5633.7665792529624</c:v>
                </c:pt>
                <c:pt idx="31">
                  <c:v>5790.1510259297984</c:v>
                </c:pt>
                <c:pt idx="32">
                  <c:v>5913.8912900788982</c:v>
                </c:pt>
                <c:pt idx="33">
                  <c:v>6015.6420859142663</c:v>
                </c:pt>
                <c:pt idx="34">
                  <c:v>6103.5710979122468</c:v>
                </c:pt>
                <c:pt idx="35">
                  <c:v>6182.4284651192611</c:v>
                </c:pt>
                <c:pt idx="36">
                  <c:v>6254.3667986578585</c:v>
                </c:pt>
                <c:pt idx="37">
                  <c:v>6320.4013090454664</c:v>
                </c:pt>
                <c:pt idx="38">
                  <c:v>6381.2238699889585</c:v>
                </c:pt>
                <c:pt idx="39">
                  <c:v>6437.4001840048113</c:v>
                </c:pt>
                <c:pt idx="40">
                  <c:v>6489.4067001478979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9C-4ED3-8B47-BE9BB86C6DF7}"/>
            </c:ext>
          </c:extLst>
        </c:ser>
        <c:ser>
          <c:idx val="3"/>
          <c:order val="3"/>
          <c:tx>
            <c:strRef>
              <c:f>'Low-end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market'!$P$3:$P$43</c:f>
              <c:numCache>
                <c:formatCode>0</c:formatCode>
                <c:ptCount val="41"/>
                <c:pt idx="0">
                  <c:v>65.161373744086617</c:v>
                </c:pt>
                <c:pt idx="1">
                  <c:v>84.436556017037972</c:v>
                </c:pt>
                <c:pt idx="2">
                  <c:v>108.39132912126021</c:v>
                </c:pt>
                <c:pt idx="3">
                  <c:v>137.45782848671428</c:v>
                </c:pt>
                <c:pt idx="4">
                  <c:v>171.86383020930438</c:v>
                </c:pt>
                <c:pt idx="5">
                  <c:v>211.60573599690019</c:v>
                </c:pt>
                <c:pt idx="6">
                  <c:v>256.46229689854238</c:v>
                </c:pt>
                <c:pt idx="7">
                  <c:v>306.04872347581778</c:v>
                </c:pt>
                <c:pt idx="8">
                  <c:v>359.90447652523665</c:v>
                </c:pt>
                <c:pt idx="9">
                  <c:v>417.60691501148989</c:v>
                </c:pt>
                <c:pt idx="10">
                  <c:v>478.90555865766163</c:v>
                </c:pt>
                <c:pt idx="11">
                  <c:v>543.87376631781137</c:v>
                </c:pt>
                <c:pt idx="12">
                  <c:v>613.0721296344334</c:v>
                </c:pt>
                <c:pt idx="13">
                  <c:v>687.71090361617667</c:v>
                </c:pt>
                <c:pt idx="14">
                  <c:v>769.79321727789284</c:v>
                </c:pt>
                <c:pt idx="15">
                  <c:v>862.22340246680574</c:v>
                </c:pt>
                <c:pt idx="16">
                  <c:v>968.87357000451209</c:v>
                </c:pt>
                <c:pt idx="17">
                  <c:v>1094.6028222579448</c:v>
                </c:pt>
                <c:pt idx="18">
                  <c:v>1245.2013340890655</c:v>
                </c:pt>
                <c:pt idx="19">
                  <c:v>1427.1801931196117</c:v>
                </c:pt>
                <c:pt idx="20">
                  <c:v>1647.2581088554241</c:v>
                </c:pt>
                <c:pt idx="21">
                  <c:v>1911.3434612910673</c:v>
                </c:pt>
                <c:pt idx="22">
                  <c:v>2222.852528945471</c:v>
                </c:pt>
                <c:pt idx="23">
                  <c:v>2580.4620177617012</c:v>
                </c:pt>
                <c:pt idx="24">
                  <c:v>2975.9348086598807</c:v>
                </c:pt>
                <c:pt idx="25">
                  <c:v>3393.2682974057211</c:v>
                </c:pt>
                <c:pt idx="26">
                  <c:v>3810.4539035932467</c:v>
                </c:pt>
                <c:pt idx="27">
                  <c:v>4204.0106026390722</c:v>
                </c:pt>
                <c:pt idx="28">
                  <c:v>4554.6421447448083</c:v>
                </c:pt>
                <c:pt idx="29">
                  <c:v>4851.4626874923233</c:v>
                </c:pt>
                <c:pt idx="30">
                  <c:v>5093.1659237460326</c:v>
                </c:pt>
                <c:pt idx="31">
                  <c:v>5286.2872774686639</c:v>
                </c:pt>
                <c:pt idx="32">
                  <c:v>5441.7831439524398</c:v>
                </c:pt>
                <c:pt idx="33">
                  <c:v>5571.2355967435979</c:v>
                </c:pt>
                <c:pt idx="34">
                  <c:v>5683.8144237658162</c:v>
                </c:pt>
                <c:pt idx="35">
                  <c:v>5785.0198730822785</c:v>
                </c:pt>
                <c:pt idx="36">
                  <c:v>5877.4778756306423</c:v>
                </c:pt>
                <c:pt idx="37">
                  <c:v>5962.5175722359554</c:v>
                </c:pt>
                <c:pt idx="38">
                  <c:v>6041.0698198690652</c:v>
                </c:pt>
                <c:pt idx="39">
                  <c:v>6113.8923322097753</c:v>
                </c:pt>
                <c:pt idx="40">
                  <c:v>6181.6172349555472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9C-4ED3-8B47-BE9BB86C6DF7}"/>
            </c:ext>
          </c:extLst>
        </c:ser>
        <c:ser>
          <c:idx val="4"/>
          <c:order val="4"/>
          <c:tx>
            <c:strRef>
              <c:f>'Low-end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market'!$Q$3:$Q$43</c:f>
              <c:numCache>
                <c:formatCode>0</c:formatCode>
                <c:ptCount val="41"/>
                <c:pt idx="0">
                  <c:v>30.341733915472314</c:v>
                </c:pt>
                <c:pt idx="1">
                  <c:v>34.056834223703767</c:v>
                </c:pt>
                <c:pt idx="2">
                  <c:v>38.219559313301914</c:v>
                </c:pt>
                <c:pt idx="3">
                  <c:v>42.869330500034422</c:v>
                </c:pt>
                <c:pt idx="4">
                  <c:v>48.046094439833475</c:v>
                </c:pt>
                <c:pt idx="5">
                  <c:v>53.790369559402684</c:v>
                </c:pt>
                <c:pt idx="6">
                  <c:v>60.14389125818429</c:v>
                </c:pt>
                <c:pt idx="7">
                  <c:v>67.151342382745611</c:v>
                </c:pt>
                <c:pt idx="8">
                  <c:v>74.863924571267091</c:v>
                </c:pt>
                <c:pt idx="9">
                  <c:v>83.34585171976633</c:v>
                </c:pt>
                <c:pt idx="10">
                  <c:v>92.685105238483629</c:v>
                </c:pt>
                <c:pt idx="11">
                  <c:v>103.00972469535725</c:v>
                </c:pt>
                <c:pt idx="12">
                  <c:v>114.51024073317708</c:v>
                </c:pt>
                <c:pt idx="13">
                  <c:v>127.4676481840326</c:v>
                </c:pt>
                <c:pt idx="14">
                  <c:v>142.28527191468254</c:v>
                </c:pt>
                <c:pt idx="15">
                  <c:v>159.52297126538474</c:v>
                </c:pt>
                <c:pt idx="16">
                  <c:v>179.93347621528196</c:v>
                </c:pt>
                <c:pt idx="17">
                  <c:v>204.50182714114132</c:v>
                </c:pt>
                <c:pt idx="18">
                  <c:v>234.48764504456625</c:v>
                </c:pt>
                <c:pt idx="19">
                  <c:v>271.4643286152812</c:v>
                </c:pt>
                <c:pt idx="20">
                  <c:v>317.33784286692742</c:v>
                </c:pt>
                <c:pt idx="21">
                  <c:v>374.30973544045565</c:v>
                </c:pt>
                <c:pt idx="22">
                  <c:v>444.72639603654204</c:v>
                </c:pt>
                <c:pt idx="23">
                  <c:v>530.74034177405974</c:v>
                </c:pt>
                <c:pt idx="24">
                  <c:v>633.72786985920766</c:v>
                </c:pt>
                <c:pt idx="25">
                  <c:v>753.50500203273828</c:v>
                </c:pt>
                <c:pt idx="26">
                  <c:v>887.58179461293935</c:v>
                </c:pt>
                <c:pt idx="27">
                  <c:v>1030.9072859255336</c:v>
                </c:pt>
                <c:pt idx="28">
                  <c:v>1176.5482778492412</c:v>
                </c:pt>
                <c:pt idx="29">
                  <c:v>1317.3168410210783</c:v>
                </c:pt>
                <c:pt idx="30">
                  <c:v>1447.704729702431</c:v>
                </c:pt>
                <c:pt idx="31">
                  <c:v>1565.163341955785</c:v>
                </c:pt>
                <c:pt idx="32">
                  <c:v>1670.1197770442429</c:v>
                </c:pt>
                <c:pt idx="33">
                  <c:v>1764.8487168712884</c:v>
                </c:pt>
                <c:pt idx="34">
                  <c:v>1851.9147773017783</c:v>
                </c:pt>
                <c:pt idx="35">
                  <c:v>1933.0910254512144</c:v>
                </c:pt>
                <c:pt idx="36">
                  <c:v>2009.2554563202468</c:v>
                </c:pt>
                <c:pt idx="37">
                  <c:v>2080.8622788331636</c:v>
                </c:pt>
                <c:pt idx="38">
                  <c:v>2148.2676988872513</c:v>
                </c:pt>
                <c:pt idx="39">
                  <c:v>2211.8018687332833</c:v>
                </c:pt>
                <c:pt idx="40">
                  <c:v>2271.7718111407594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9C-4ED3-8B47-BE9BB86C6DF7}"/>
            </c:ext>
          </c:extLst>
        </c:ser>
        <c:ser>
          <c:idx val="5"/>
          <c:order val="5"/>
          <c:tx>
            <c:strRef>
              <c:f>'Low-end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market'!$R$3:$R$43</c:f>
              <c:numCache>
                <c:formatCode>0</c:formatCode>
                <c:ptCount val="41"/>
                <c:pt idx="0">
                  <c:v>195.37254298706543</c:v>
                </c:pt>
                <c:pt idx="1">
                  <c:v>265.46173592151996</c:v>
                </c:pt>
                <c:pt idx="2">
                  <c:v>356.19730308219471</c:v>
                </c:pt>
                <c:pt idx="3">
                  <c:v>468.20623585640533</c:v>
                </c:pt>
                <c:pt idx="4">
                  <c:v>600.16019025956484</c:v>
                </c:pt>
                <c:pt idx="5">
                  <c:v>749.21204647738773</c:v>
                </c:pt>
                <c:pt idx="6">
                  <c:v>911.75681256106725</c:v>
                </c:pt>
                <c:pt idx="7">
                  <c:v>1084.1889091151011</c:v>
                </c:pt>
                <c:pt idx="8">
                  <c:v>1263.476009478914</c:v>
                </c:pt>
                <c:pt idx="9">
                  <c:v>1447.5402278216395</c:v>
                </c:pt>
                <c:pt idx="10">
                  <c:v>1635.5271805055966</c:v>
                </c:pt>
                <c:pt idx="11">
                  <c:v>1828.0494384162539</c:v>
                </c:pt>
                <c:pt idx="12">
                  <c:v>2027.4486208375749</c:v>
                </c:pt>
                <c:pt idx="13">
                  <c:v>2238.0661006660685</c:v>
                </c:pt>
                <c:pt idx="14">
                  <c:v>2466.4775119519163</c:v>
                </c:pt>
                <c:pt idx="15">
                  <c:v>2721.6489789202233</c:v>
                </c:pt>
                <c:pt idx="16">
                  <c:v>3014.9986332232902</c:v>
                </c:pt>
                <c:pt idx="17">
                  <c:v>3360.3493238906021</c:v>
                </c:pt>
                <c:pt idx="18">
                  <c:v>3773.6921566605315</c:v>
                </c:pt>
                <c:pt idx="19">
                  <c:v>4272.5304844990251</c:v>
                </c:pt>
                <c:pt idx="20">
                  <c:v>4874.3577971106597</c:v>
                </c:pt>
                <c:pt idx="21">
                  <c:v>5593.6141920443324</c:v>
                </c:pt>
                <c:pt idx="22">
                  <c:v>6436.5675798975462</c:v>
                </c:pt>
                <c:pt idx="23">
                  <c:v>7394.7796278690703</c:v>
                </c:pt>
                <c:pt idx="24">
                  <c:v>8440.4188875763048</c:v>
                </c:pt>
                <c:pt idx="25">
                  <c:v>9527.5987337383704</c:v>
                </c:pt>
                <c:pt idx="26">
                  <c:v>10600.328181946687</c:v>
                </c:pt>
                <c:pt idx="27">
                  <c:v>11603.974340618732</c:v>
                </c:pt>
                <c:pt idx="28">
                  <c:v>12496.354269304566</c:v>
                </c:pt>
                <c:pt idx="29">
                  <c:v>13254.97224895738</c:v>
                </c:pt>
                <c:pt idx="30">
                  <c:v>13878.556866208228</c:v>
                </c:pt>
                <c:pt idx="31">
                  <c:v>14383.318925886244</c:v>
                </c:pt>
                <c:pt idx="32">
                  <c:v>14795.70074354061</c:v>
                </c:pt>
                <c:pt idx="33">
                  <c:v>15143.788729830438</c:v>
                </c:pt>
                <c:pt idx="34">
                  <c:v>15449.950075329367</c:v>
                </c:pt>
                <c:pt idx="35">
                  <c:v>15727.556312845581</c:v>
                </c:pt>
                <c:pt idx="36">
                  <c:v>15982.85354214429</c:v>
                </c:pt>
                <c:pt idx="37">
                  <c:v>16218.911210483289</c:v>
                </c:pt>
                <c:pt idx="38">
                  <c:v>16437.88703925514</c:v>
                </c:pt>
                <c:pt idx="39">
                  <c:v>16641.576408725628</c:v>
                </c:pt>
                <c:pt idx="40">
                  <c:v>16831.511500557732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9C-4ED3-8B47-BE9BB86C6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innovators'!$P$3:$P$43</c:f>
              <c:numCache>
                <c:formatCode>0%</c:formatCode>
                <c:ptCount val="41"/>
                <c:pt idx="0">
                  <c:v>0.95184827493775148</c:v>
                </c:pt>
                <c:pt idx="1">
                  <c:v>0.8930189965229286</c:v>
                </c:pt>
                <c:pt idx="2">
                  <c:v>0.84244678544201401</c:v>
                </c:pt>
                <c:pt idx="3">
                  <c:v>0.79022900745835489</c:v>
                </c:pt>
                <c:pt idx="4">
                  <c:v>0.72733440855279829</c:v>
                </c:pt>
                <c:pt idx="5">
                  <c:v>0.64693095349289365</c:v>
                </c:pt>
                <c:pt idx="6">
                  <c:v>0.54545860597780693</c:v>
                </c:pt>
                <c:pt idx="7">
                  <c:v>0.42815293981936176</c:v>
                </c:pt>
                <c:pt idx="8">
                  <c:v>0.313483561333529</c:v>
                </c:pt>
                <c:pt idx="9">
                  <c:v>0.22443237525155904</c:v>
                </c:pt>
                <c:pt idx="10">
                  <c:v>0.17070574869153465</c:v>
                </c:pt>
                <c:pt idx="11">
                  <c:v>0.14515156366977891</c:v>
                </c:pt>
                <c:pt idx="12">
                  <c:v>0.13439480537480961</c:v>
                </c:pt>
                <c:pt idx="13">
                  <c:v>0.12864056104826149</c:v>
                </c:pt>
                <c:pt idx="14">
                  <c:v>0.12430307569908794</c:v>
                </c:pt>
                <c:pt idx="15">
                  <c:v>0.12073080524318172</c:v>
                </c:pt>
                <c:pt idx="16">
                  <c:v>0.11777706215312375</c:v>
                </c:pt>
                <c:pt idx="17">
                  <c:v>0.11534482669567228</c:v>
                </c:pt>
                <c:pt idx="18">
                  <c:v>0.11335333556701112</c:v>
                </c:pt>
                <c:pt idx="19">
                  <c:v>0.11173262313334593</c:v>
                </c:pt>
                <c:pt idx="20">
                  <c:v>0.11042142815087638</c:v>
                </c:pt>
                <c:pt idx="21">
                  <c:v>0.10936635330080648</c:v>
                </c:pt>
                <c:pt idx="22">
                  <c:v>0.10852138899714593</c:v>
                </c:pt>
                <c:pt idx="23">
                  <c:v>0.10784743264010899</c:v>
                </c:pt>
                <c:pt idx="24">
                  <c:v>0.10731169842101544</c:v>
                </c:pt>
                <c:pt idx="25">
                  <c:v>0.1068870306912446</c:v>
                </c:pt>
                <c:pt idx="26">
                  <c:v>0.10655117258579436</c:v>
                </c:pt>
                <c:pt idx="27">
                  <c:v>0.10628604231503909</c:v>
                </c:pt>
                <c:pt idx="28">
                  <c:v>0.10607705596871449</c:v>
                </c:pt>
                <c:pt idx="29">
                  <c:v>0.10591251978916356</c:v>
                </c:pt>
                <c:pt idx="30">
                  <c:v>0.10578310164728469</c:v>
                </c:pt>
                <c:pt idx="31">
                  <c:v>0.10568138219281302</c:v>
                </c:pt>
                <c:pt idx="32">
                  <c:v>0.10560148051028054</c:v>
                </c:pt>
                <c:pt idx="33">
                  <c:v>0.10553874621963798</c:v>
                </c:pt>
                <c:pt idx="34">
                  <c:v>0.10548950892374756</c:v>
                </c:pt>
                <c:pt idx="35">
                  <c:v>0.10545087600254056</c:v>
                </c:pt>
                <c:pt idx="36">
                  <c:v>0.10542057046939442</c:v>
                </c:pt>
                <c:pt idx="37">
                  <c:v>0.10539680159989387</c:v>
                </c:pt>
                <c:pt idx="38">
                  <c:v>0.10537816210967411</c:v>
                </c:pt>
                <c:pt idx="39">
                  <c:v>0.10536354668053778</c:v>
                </c:pt>
                <c:pt idx="40">
                  <c:v>0.10535208755516066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C0-46F2-857A-566829AD3C83}"/>
            </c:ext>
          </c:extLst>
        </c:ser>
        <c:ser>
          <c:idx val="1"/>
          <c:order val="1"/>
          <c:tx>
            <c:strRef>
              <c:f>'High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innovators'!$Q$3:$Q$43</c:f>
              <c:numCache>
                <c:formatCode>0%</c:formatCode>
                <c:ptCount val="41"/>
                <c:pt idx="0">
                  <c:v>4.815172506224849E-2</c:v>
                </c:pt>
                <c:pt idx="1">
                  <c:v>0.10698100347707143</c:v>
                </c:pt>
                <c:pt idx="2">
                  <c:v>0.15755321455798602</c:v>
                </c:pt>
                <c:pt idx="3">
                  <c:v>0.20977099254164513</c:v>
                </c:pt>
                <c:pt idx="4">
                  <c:v>0.27266559144720176</c:v>
                </c:pt>
                <c:pt idx="5">
                  <c:v>0.3530690465071063</c:v>
                </c:pt>
                <c:pt idx="6">
                  <c:v>0.45454139402219307</c:v>
                </c:pt>
                <c:pt idx="7">
                  <c:v>0.57184706018063824</c:v>
                </c:pt>
                <c:pt idx="8">
                  <c:v>0.68651643866647094</c:v>
                </c:pt>
                <c:pt idx="9">
                  <c:v>0.77556762474844099</c:v>
                </c:pt>
                <c:pt idx="10">
                  <c:v>0.82929425130846524</c:v>
                </c:pt>
                <c:pt idx="11">
                  <c:v>0.85484843633022112</c:v>
                </c:pt>
                <c:pt idx="12">
                  <c:v>0.86560519462519037</c:v>
                </c:pt>
                <c:pt idx="13">
                  <c:v>0.87135943895173851</c:v>
                </c:pt>
                <c:pt idx="14">
                  <c:v>0.87569692430091217</c:v>
                </c:pt>
                <c:pt idx="15">
                  <c:v>0.87926919475681831</c:v>
                </c:pt>
                <c:pt idx="16">
                  <c:v>0.88222293784687622</c:v>
                </c:pt>
                <c:pt idx="17">
                  <c:v>0.88465517330432764</c:v>
                </c:pt>
                <c:pt idx="18">
                  <c:v>0.8866466644329889</c:v>
                </c:pt>
                <c:pt idx="19">
                  <c:v>0.88826737686665413</c:v>
                </c:pt>
                <c:pt idx="20">
                  <c:v>0.88957857184912359</c:v>
                </c:pt>
                <c:pt idx="21">
                  <c:v>0.89063364669919343</c:v>
                </c:pt>
                <c:pt idx="22">
                  <c:v>0.89147861100285408</c:v>
                </c:pt>
                <c:pt idx="23">
                  <c:v>0.89215256735989101</c:v>
                </c:pt>
                <c:pt idx="24">
                  <c:v>0.8926883015789846</c:v>
                </c:pt>
                <c:pt idx="25">
                  <c:v>0.89311296930875539</c:v>
                </c:pt>
                <c:pt idx="26">
                  <c:v>0.89344882741420562</c:v>
                </c:pt>
                <c:pt idx="27">
                  <c:v>0.89371395768496098</c:v>
                </c:pt>
                <c:pt idx="28">
                  <c:v>0.89392294403128547</c:v>
                </c:pt>
                <c:pt idx="29">
                  <c:v>0.89408748021083639</c:v>
                </c:pt>
                <c:pt idx="30">
                  <c:v>0.89421689835271534</c:v>
                </c:pt>
                <c:pt idx="31">
                  <c:v>0.89431861780718702</c:v>
                </c:pt>
                <c:pt idx="32">
                  <c:v>0.89439851948971949</c:v>
                </c:pt>
                <c:pt idx="33">
                  <c:v>0.89446125378036201</c:v>
                </c:pt>
                <c:pt idx="34">
                  <c:v>0.89451049107625247</c:v>
                </c:pt>
                <c:pt idx="35">
                  <c:v>0.89454912399745945</c:v>
                </c:pt>
                <c:pt idx="36">
                  <c:v>0.89457942953060565</c:v>
                </c:pt>
                <c:pt idx="37">
                  <c:v>0.89460319840010616</c:v>
                </c:pt>
                <c:pt idx="38">
                  <c:v>0.8946218378903259</c:v>
                </c:pt>
                <c:pt idx="39">
                  <c:v>0.89463645331946229</c:v>
                </c:pt>
                <c:pt idx="40">
                  <c:v>0.89464791244483932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0-46F2-857A-566829AD3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innovators'!$M$3:$M$43</c:f>
              <c:numCache>
                <c:formatCode>0</c:formatCode>
                <c:ptCount val="41"/>
                <c:pt idx="0">
                  <c:v>45</c:v>
                </c:pt>
                <c:pt idx="1">
                  <c:v>330.56379882266259</c:v>
                </c:pt>
                <c:pt idx="2">
                  <c:v>901.60371316081</c:v>
                </c:pt>
                <c:pt idx="3">
                  <c:v>1628.5232071191258</c:v>
                </c:pt>
                <c:pt idx="4">
                  <c:v>2478.6373415127955</c:v>
                </c:pt>
                <c:pt idx="5">
                  <c:v>3484.1304196763376</c:v>
                </c:pt>
                <c:pt idx="6">
                  <c:v>4710.6092795280656</c:v>
                </c:pt>
                <c:pt idx="7">
                  <c:v>6227.6666031701679</c:v>
                </c:pt>
                <c:pt idx="8">
                  <c:v>8053.3619721660707</c:v>
                </c:pt>
                <c:pt idx="9">
                  <c:v>10086.507894069189</c:v>
                </c:pt>
                <c:pt idx="10">
                  <c:v>12111.54290133114</c:v>
                </c:pt>
                <c:pt idx="11">
                  <c:v>13912.126783436206</c:v>
                </c:pt>
                <c:pt idx="12">
                  <c:v>15375.666617784493</c:v>
                </c:pt>
                <c:pt idx="13">
                  <c:v>16503.290439637123</c:v>
                </c:pt>
                <c:pt idx="14">
                  <c:v>17356.422097250797</c:v>
                </c:pt>
                <c:pt idx="15">
                  <c:v>18001.78073961872</c:v>
                </c:pt>
                <c:pt idx="16">
                  <c:v>18491.769178781386</c:v>
                </c:pt>
                <c:pt idx="17">
                  <c:v>18865.287082544051</c:v>
                </c:pt>
                <c:pt idx="18">
                  <c:v>19151.137019664966</c:v>
                </c:pt>
                <c:pt idx="19">
                  <c:v>19370.700575436218</c:v>
                </c:pt>
                <c:pt idx="20">
                  <c:v>19539.912311553682</c:v>
                </c:pt>
                <c:pt idx="21">
                  <c:v>19670.703839192873</c:v>
                </c:pt>
                <c:pt idx="22">
                  <c:v>19772.055972366092</c:v>
                </c:pt>
                <c:pt idx="23">
                  <c:v>19850.764485545576</c:v>
                </c:pt>
                <c:pt idx="24">
                  <c:v>19911.998262559868</c:v>
                </c:pt>
                <c:pt idx="25">
                  <c:v>19959.707606375872</c:v>
                </c:pt>
                <c:pt idx="26">
                  <c:v>19996.92451222043</c:v>
                </c:pt>
                <c:pt idx="27">
                  <c:v>20025.984890985208</c:v>
                </c:pt>
                <c:pt idx="28">
                  <c:v>20048.694159139974</c:v>
                </c:pt>
                <c:pt idx="29">
                  <c:v>20066.45148157006</c:v>
                </c:pt>
                <c:pt idx="30">
                  <c:v>20080.343607942847</c:v>
                </c:pt>
                <c:pt idx="31">
                  <c:v>20091.216174315992</c:v>
                </c:pt>
                <c:pt idx="32">
                  <c:v>20099.728174061067</c:v>
                </c:pt>
                <c:pt idx="33">
                  <c:v>20106.393765536915</c:v>
                </c:pt>
                <c:pt idx="34">
                  <c:v>20111.614487780258</c:v>
                </c:pt>
                <c:pt idx="35">
                  <c:v>20115.704167175001</c:v>
                </c:pt>
                <c:pt idx="36">
                  <c:v>20118.90822593616</c:v>
                </c:pt>
                <c:pt idx="37">
                  <c:v>20121.418684024342</c:v>
                </c:pt>
                <c:pt idx="38">
                  <c:v>20123.385836018308</c:v>
                </c:pt>
                <c:pt idx="39">
                  <c:v>20124.927353059669</c:v>
                </c:pt>
                <c:pt idx="40">
                  <c:v>20126.135385882437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CF-4BC7-B426-C051F4E780A4}"/>
            </c:ext>
          </c:extLst>
        </c:ser>
        <c:ser>
          <c:idx val="0"/>
          <c:order val="1"/>
          <c:tx>
            <c:strRef>
              <c:f>'High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innovators'!$L$3:$L$43</c:f>
              <c:numCache>
                <c:formatCode>0</c:formatCode>
                <c:ptCount val="41"/>
                <c:pt idx="0">
                  <c:v>22455</c:v>
                </c:pt>
                <c:pt idx="1">
                  <c:v>22169.436201177337</c:v>
                </c:pt>
                <c:pt idx="2">
                  <c:v>21598.39628683919</c:v>
                </c:pt>
                <c:pt idx="3">
                  <c:v>20871.476792880876</c:v>
                </c:pt>
                <c:pt idx="4">
                  <c:v>20021.362658487204</c:v>
                </c:pt>
                <c:pt idx="5">
                  <c:v>19015.869580323662</c:v>
                </c:pt>
                <c:pt idx="6">
                  <c:v>17789.390720471933</c:v>
                </c:pt>
                <c:pt idx="7">
                  <c:v>16272.333396829832</c:v>
                </c:pt>
                <c:pt idx="8">
                  <c:v>14446.638027833929</c:v>
                </c:pt>
                <c:pt idx="9">
                  <c:v>12413.492105930809</c:v>
                </c:pt>
                <c:pt idx="10">
                  <c:v>10388.457098668858</c:v>
                </c:pt>
                <c:pt idx="11">
                  <c:v>8587.8732165637921</c:v>
                </c:pt>
                <c:pt idx="12">
                  <c:v>7124.3333822155055</c:v>
                </c:pt>
                <c:pt idx="13">
                  <c:v>5996.709560362875</c:v>
                </c:pt>
                <c:pt idx="14">
                  <c:v>5143.5779027492026</c:v>
                </c:pt>
                <c:pt idx="15">
                  <c:v>4498.2192603812782</c:v>
                </c:pt>
                <c:pt idx="16">
                  <c:v>4008.2308212186135</c:v>
                </c:pt>
                <c:pt idx="17">
                  <c:v>3634.7129174559482</c:v>
                </c:pt>
                <c:pt idx="18">
                  <c:v>3348.8629803350341</c:v>
                </c:pt>
                <c:pt idx="19">
                  <c:v>3129.299424563781</c:v>
                </c:pt>
                <c:pt idx="20">
                  <c:v>2960.0876884463191</c:v>
                </c:pt>
                <c:pt idx="21">
                  <c:v>2829.2961608071287</c:v>
                </c:pt>
                <c:pt idx="22">
                  <c:v>2727.9440276339083</c:v>
                </c:pt>
                <c:pt idx="23">
                  <c:v>2649.235514454424</c:v>
                </c:pt>
                <c:pt idx="24">
                  <c:v>2588.0017374401318</c:v>
                </c:pt>
                <c:pt idx="25">
                  <c:v>2540.2923936241286</c:v>
                </c:pt>
                <c:pt idx="26">
                  <c:v>2503.0754877795694</c:v>
                </c:pt>
                <c:pt idx="27">
                  <c:v>2474.0151090147901</c:v>
                </c:pt>
                <c:pt idx="28">
                  <c:v>2451.3058408600273</c:v>
                </c:pt>
                <c:pt idx="29">
                  <c:v>2433.5485184299405</c:v>
                </c:pt>
                <c:pt idx="30">
                  <c:v>2419.6563920571562</c:v>
                </c:pt>
                <c:pt idx="31">
                  <c:v>2408.7838256840123</c:v>
                </c:pt>
                <c:pt idx="32">
                  <c:v>2400.2718259389394</c:v>
                </c:pt>
                <c:pt idx="33">
                  <c:v>2393.6062344630918</c:v>
                </c:pt>
                <c:pt idx="34">
                  <c:v>2388.3855122197519</c:v>
                </c:pt>
                <c:pt idx="35">
                  <c:v>2384.2958328250083</c:v>
                </c:pt>
                <c:pt idx="36">
                  <c:v>2381.0917740638511</c:v>
                </c:pt>
                <c:pt idx="37">
                  <c:v>2378.5813159756703</c:v>
                </c:pt>
                <c:pt idx="38">
                  <c:v>2376.6141639817047</c:v>
                </c:pt>
                <c:pt idx="39">
                  <c:v>2375.0726469403448</c:v>
                </c:pt>
                <c:pt idx="40">
                  <c:v>2373.8646141175777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F5CF-4BC7-B426-C051F4E78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innovators'!$P$3:$P$43</c:f>
              <c:numCache>
                <c:formatCode>0%</c:formatCode>
                <c:ptCount val="41"/>
                <c:pt idx="0">
                  <c:v>0.99298089787747568</c:v>
                </c:pt>
                <c:pt idx="1">
                  <c:v>0.98706646373568185</c:v>
                </c:pt>
                <c:pt idx="2">
                  <c:v>0.9777169647725884</c:v>
                </c:pt>
                <c:pt idx="3">
                  <c:v>0.96574017968762604</c:v>
                </c:pt>
                <c:pt idx="4">
                  <c:v>0.95284235295322384</c:v>
                </c:pt>
                <c:pt idx="5">
                  <c:v>0.94029037881173771</c:v>
                </c:pt>
                <c:pt idx="6">
                  <c:v>0.92846191449307625</c:v>
                </c:pt>
                <c:pt idx="7">
                  <c:v>0.91707266084647876</c:v>
                </c:pt>
                <c:pt idx="8">
                  <c:v>0.90538905923816027</c:v>
                </c:pt>
                <c:pt idx="9">
                  <c:v>0.89222100248364933</c:v>
                </c:pt>
                <c:pt idx="10">
                  <c:v>0.87569319938596402</c:v>
                </c:pt>
                <c:pt idx="11">
                  <c:v>0.85277584544014662</c:v>
                </c:pt>
                <c:pt idx="12">
                  <c:v>0.81854700951377424</c:v>
                </c:pt>
                <c:pt idx="13">
                  <c:v>0.76543183648397328</c:v>
                </c:pt>
                <c:pt idx="14">
                  <c:v>0.68389617782852008</c:v>
                </c:pt>
                <c:pt idx="15">
                  <c:v>0.56857932194702332</c:v>
                </c:pt>
                <c:pt idx="16">
                  <c:v>0.43130430132407949</c:v>
                </c:pt>
                <c:pt idx="17">
                  <c:v>0.30335282305044503</c:v>
                </c:pt>
                <c:pt idx="18">
                  <c:v>0.21025901695343893</c:v>
                </c:pt>
                <c:pt idx="19">
                  <c:v>0.15368749583798286</c:v>
                </c:pt>
                <c:pt idx="20">
                  <c:v>0.12230557135458045</c:v>
                </c:pt>
                <c:pt idx="21">
                  <c:v>0.10507040790863433</c:v>
                </c:pt>
                <c:pt idx="22">
                  <c:v>9.4883813228242575E-2</c:v>
                </c:pt>
                <c:pt idx="23">
                  <c:v>8.7943997036849145E-2</c:v>
                </c:pt>
                <c:pt idx="24">
                  <c:v>8.250607729973887E-2</c:v>
                </c:pt>
                <c:pt idx="25">
                  <c:v>7.7884897196100644E-2</c:v>
                </c:pt>
                <c:pt idx="26">
                  <c:v>7.3832257845560342E-2</c:v>
                </c:pt>
                <c:pt idx="27">
                  <c:v>7.0243935766357707E-2</c:v>
                </c:pt>
                <c:pt idx="28">
                  <c:v>6.7058071861158156E-2</c:v>
                </c:pt>
                <c:pt idx="29">
                  <c:v>6.4227855158834335E-2</c:v>
                </c:pt>
                <c:pt idx="30">
                  <c:v>6.1714385592524228E-2</c:v>
                </c:pt>
                <c:pt idx="31">
                  <c:v>5.9484011887856424E-2</c:v>
                </c:pt>
                <c:pt idx="32">
                  <c:v>5.7506935581311272E-2</c:v>
                </c:pt>
                <c:pt idx="33">
                  <c:v>5.5756405476542176E-2</c:v>
                </c:pt>
                <c:pt idx="34">
                  <c:v>5.4208240319610176E-2</c:v>
                </c:pt>
                <c:pt idx="35">
                  <c:v>5.2840532169143112E-2</c:v>
                </c:pt>
                <c:pt idx="36">
                  <c:v>5.1633444204463752E-2</c:v>
                </c:pt>
                <c:pt idx="37">
                  <c:v>5.0569054167222099E-2</c:v>
                </c:pt>
                <c:pt idx="38">
                  <c:v>4.9631217474566475E-2</c:v>
                </c:pt>
                <c:pt idx="39">
                  <c:v>4.8805437579987968E-2</c:v>
                </c:pt>
                <c:pt idx="40">
                  <c:v>4.807873879270845E-2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7-48AB-B41B-05F8D3F19801}"/>
            </c:ext>
          </c:extLst>
        </c:ser>
        <c:ser>
          <c:idx val="1"/>
          <c:order val="1"/>
          <c:tx>
            <c:strRef>
              <c:f>'Medium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innovators'!$Q$3:$Q$43</c:f>
              <c:numCache>
                <c:formatCode>0%</c:formatCode>
                <c:ptCount val="41"/>
                <c:pt idx="0">
                  <c:v>7.0191021225242782E-3</c:v>
                </c:pt>
                <c:pt idx="1">
                  <c:v>1.2933536264318087E-2</c:v>
                </c:pt>
                <c:pt idx="2">
                  <c:v>2.2283035227411555E-2</c:v>
                </c:pt>
                <c:pt idx="3">
                  <c:v>3.4259820312373991E-2</c:v>
                </c:pt>
                <c:pt idx="4">
                  <c:v>4.7157647046776177E-2</c:v>
                </c:pt>
                <c:pt idx="5">
                  <c:v>5.9709621188262389E-2</c:v>
                </c:pt>
                <c:pt idx="6">
                  <c:v>7.1538085506923699E-2</c:v>
                </c:pt>
                <c:pt idx="7">
                  <c:v>8.292733915352124E-2</c:v>
                </c:pt>
                <c:pt idx="8">
                  <c:v>9.4610940761839679E-2</c:v>
                </c:pt>
                <c:pt idx="9">
                  <c:v>0.10777899751635073</c:v>
                </c:pt>
                <c:pt idx="10">
                  <c:v>0.12430680061403601</c:v>
                </c:pt>
                <c:pt idx="11">
                  <c:v>0.14722415455985338</c:v>
                </c:pt>
                <c:pt idx="12">
                  <c:v>0.18145299048622579</c:v>
                </c:pt>
                <c:pt idx="13">
                  <c:v>0.23456816351602677</c:v>
                </c:pt>
                <c:pt idx="14">
                  <c:v>0.31610382217147992</c:v>
                </c:pt>
                <c:pt idx="15">
                  <c:v>0.43142067805297668</c:v>
                </c:pt>
                <c:pt idx="16">
                  <c:v>0.5686956986759204</c:v>
                </c:pt>
                <c:pt idx="17">
                  <c:v>0.69664717694955491</c:v>
                </c:pt>
                <c:pt idx="18">
                  <c:v>0.78974098304656104</c:v>
                </c:pt>
                <c:pt idx="19">
                  <c:v>0.84631250416201709</c:v>
                </c:pt>
                <c:pt idx="20">
                  <c:v>0.87769442864541947</c:v>
                </c:pt>
                <c:pt idx="21">
                  <c:v>0.8949295920913658</c:v>
                </c:pt>
                <c:pt idx="22">
                  <c:v>0.90511618677175742</c:v>
                </c:pt>
                <c:pt idx="23">
                  <c:v>0.91205600296315081</c:v>
                </c:pt>
                <c:pt idx="24">
                  <c:v>0.9174939227002612</c:v>
                </c:pt>
                <c:pt idx="25">
                  <c:v>0.92211510280389941</c:v>
                </c:pt>
                <c:pt idx="26">
                  <c:v>0.92616774215443975</c:v>
                </c:pt>
                <c:pt idx="27">
                  <c:v>0.92975606423364232</c:v>
                </c:pt>
                <c:pt idx="28">
                  <c:v>0.9329419281388418</c:v>
                </c:pt>
                <c:pt idx="29">
                  <c:v>0.93577214484116567</c:v>
                </c:pt>
                <c:pt idx="30">
                  <c:v>0.93828561440747582</c:v>
                </c:pt>
                <c:pt idx="31">
                  <c:v>0.94051598811214354</c:v>
                </c:pt>
                <c:pt idx="32">
                  <c:v>0.94249306441868863</c:v>
                </c:pt>
                <c:pt idx="33">
                  <c:v>0.94424359452345774</c:v>
                </c:pt>
                <c:pt idx="34">
                  <c:v>0.94579175968038987</c:v>
                </c:pt>
                <c:pt idx="35">
                  <c:v>0.94715946783085692</c:v>
                </c:pt>
                <c:pt idx="36">
                  <c:v>0.9483665557955363</c:v>
                </c:pt>
                <c:pt idx="37">
                  <c:v>0.94943094583277787</c:v>
                </c:pt>
                <c:pt idx="38">
                  <c:v>0.95036878252543355</c:v>
                </c:pt>
                <c:pt idx="39">
                  <c:v>0.9511945624200121</c:v>
                </c:pt>
                <c:pt idx="40">
                  <c:v>0.95192126120729159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7-48AB-B41B-05F8D3F19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innovators'!$M$3:$M$43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8-4A87-9448-1BF767D6A286}"/>
            </c:ext>
          </c:extLst>
        </c:ser>
        <c:ser>
          <c:idx val="0"/>
          <c:order val="1"/>
          <c:tx>
            <c:strRef>
              <c:f>'Medium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innovators'!$L$3:$L$43</c:f>
              <c:numCache>
                <c:formatCode>0</c:formatCode>
                <c:ptCount val="41"/>
                <c:pt idx="0">
                  <c:v>1746.5000000000002</c:v>
                </c:pt>
                <c:pt idx="1">
                  <c:v>1744.5237285392564</c:v>
                </c:pt>
                <c:pt idx="2">
                  <c:v>1740.6633097138485</c:v>
                </c:pt>
                <c:pt idx="3">
                  <c:v>1733.9901199074393</c:v>
                </c:pt>
                <c:pt idx="4">
                  <c:v>1724.1025386802683</c:v>
                </c:pt>
                <c:pt idx="5">
                  <c:v>1711.3611439525398</c:v>
                </c:pt>
                <c:pt idx="6">
                  <c:v>1696.5442232203402</c:v>
                </c:pt>
                <c:pt idx="7">
                  <c:v>1680.4036518274124</c:v>
                </c:pt>
                <c:pt idx="8">
                  <c:v>1663.4101903745457</c:v>
                </c:pt>
                <c:pt idx="9">
                  <c:v>1645.6398396152983</c:v>
                </c:pt>
                <c:pt idx="10">
                  <c:v>1626.6828954297932</c:v>
                </c:pt>
                <c:pt idx="11">
                  <c:v>1605.4834412163132</c:v>
                </c:pt>
                <c:pt idx="12">
                  <c:v>1580.0301560847006</c:v>
                </c:pt>
                <c:pt idx="13">
                  <c:v>1546.8262559616915</c:v>
                </c:pt>
                <c:pt idx="14">
                  <c:v>1500.1791339858753</c:v>
                </c:pt>
                <c:pt idx="15">
                  <c:v>1431.9229488590331</c:v>
                </c:pt>
                <c:pt idx="16">
                  <c:v>1333.6183933823911</c:v>
                </c:pt>
                <c:pt idx="17">
                  <c:v>1203.3803235177095</c:v>
                </c:pt>
                <c:pt idx="18">
                  <c:v>1052.0649248023376</c:v>
                </c:pt>
                <c:pt idx="19">
                  <c:v>898.13980464722817</c:v>
                </c:pt>
                <c:pt idx="20">
                  <c:v>756.57280008780754</c:v>
                </c:pt>
                <c:pt idx="21">
                  <c:v>634.5017387889169</c:v>
                </c:pt>
                <c:pt idx="22">
                  <c:v>533.11032067543533</c:v>
                </c:pt>
                <c:pt idx="23">
                  <c:v>450.52099998208291</c:v>
                </c:pt>
                <c:pt idx="24">
                  <c:v>383.78172381937361</c:v>
                </c:pt>
                <c:pt idx="25">
                  <c:v>329.91760389678672</c:v>
                </c:pt>
                <c:pt idx="26">
                  <c:v>286.35332129097435</c:v>
                </c:pt>
                <c:pt idx="27">
                  <c:v>250.99527552719451</c:v>
                </c:pt>
                <c:pt idx="28">
                  <c:v>222.17988824157911</c:v>
                </c:pt>
                <c:pt idx="29">
                  <c:v>198.59352918255482</c:v>
                </c:pt>
                <c:pt idx="30">
                  <c:v>179.19970308527101</c:v>
                </c:pt>
                <c:pt idx="31">
                  <c:v>163.17980921814146</c:v>
                </c:pt>
                <c:pt idx="32">
                  <c:v>149.8861818249031</c:v>
                </c:pt>
                <c:pt idx="33">
                  <c:v>138.80514679944122</c:v>
                </c:pt>
                <c:pt idx="34">
                  <c:v>129.52807342595543</c:v>
                </c:pt>
                <c:pt idx="35">
                  <c:v>121.72875153096196</c:v>
                </c:pt>
                <c:pt idx="36">
                  <c:v>115.14574197809561</c:v>
                </c:pt>
                <c:pt idx="37">
                  <c:v>109.56861868853171</c:v>
                </c:pt>
                <c:pt idx="38">
                  <c:v>104.82724456195578</c:v>
                </c:pt>
                <c:pt idx="39">
                  <c:v>100.78340641612628</c:v>
                </c:pt>
                <c:pt idx="40">
                  <c:v>97.324281019618127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D8-4A87-9448-1BF767D6A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innovators'!$P$3:$P$43</c:f>
              <c:numCache>
                <c:formatCode>0%</c:formatCode>
                <c:ptCount val="41"/>
                <c:pt idx="0">
                  <c:v>0.99430939742270197</c:v>
                </c:pt>
                <c:pt idx="1">
                  <c:v>0.9941851923139654</c:v>
                </c:pt>
                <c:pt idx="2">
                  <c:v>0.99403894748237265</c:v>
                </c:pt>
                <c:pt idx="3">
                  <c:v>0.99386630455576908</c:v>
                </c:pt>
                <c:pt idx="4">
                  <c:v>0.99366179617222106</c:v>
                </c:pt>
                <c:pt idx="5">
                  <c:v>0.99341842009961334</c:v>
                </c:pt>
                <c:pt idx="6">
                  <c:v>0.99312696994189376</c:v>
                </c:pt>
                <c:pt idx="7">
                  <c:v>0.99277495066683674</c:v>
                </c:pt>
                <c:pt idx="8">
                  <c:v>0.99234478234238055</c:v>
                </c:pt>
                <c:pt idx="9">
                  <c:v>0.99181078920511601</c:v>
                </c:pt>
                <c:pt idx="10">
                  <c:v>0.99113413656471372</c:v>
                </c:pt>
                <c:pt idx="11">
                  <c:v>0.99025432149181314</c:v>
                </c:pt>
                <c:pt idx="12">
                  <c:v>0.9890748158478897</c:v>
                </c:pt>
                <c:pt idx="13">
                  <c:v>0.9874384523418871</c:v>
                </c:pt>
                <c:pt idx="14">
                  <c:v>0.98508399286687709</c:v>
                </c:pt>
                <c:pt idx="15">
                  <c:v>0.98156699731201946</c:v>
                </c:pt>
                <c:pt idx="16">
                  <c:v>0.97611263979372254</c:v>
                </c:pt>
                <c:pt idx="17">
                  <c:v>0.96734329649512152</c:v>
                </c:pt>
                <c:pt idx="18">
                  <c:v>0.95279914201761751</c:v>
                </c:pt>
                <c:pt idx="19">
                  <c:v>0.92820999079522826</c:v>
                </c:pt>
                <c:pt idx="20">
                  <c:v>0.88680391006012493</c:v>
                </c:pt>
                <c:pt idx="21">
                  <c:v>0.81994336893951048</c:v>
                </c:pt>
                <c:pt idx="22">
                  <c:v>0.72158562145755634</c:v>
                </c:pt>
                <c:pt idx="23">
                  <c:v>0.59652314142777119</c:v>
                </c:pt>
                <c:pt idx="24">
                  <c:v>0.46344479609771677</c:v>
                </c:pt>
                <c:pt idx="25">
                  <c:v>0.34441137729196658</c:v>
                </c:pt>
                <c:pt idx="26">
                  <c:v>0.25168572296528008</c:v>
                </c:pt>
                <c:pt idx="27">
                  <c:v>0.18586688439055632</c:v>
                </c:pt>
                <c:pt idx="28">
                  <c:v>0.14162258640947925</c:v>
                </c:pt>
                <c:pt idx="29">
                  <c:v>0.11267079996801894</c:v>
                </c:pt>
                <c:pt idx="30">
                  <c:v>9.3848147487952727E-2</c:v>
                </c:pt>
                <c:pt idx="31">
                  <c:v>8.1424247070607386E-2</c:v>
                </c:pt>
                <c:pt idx="32">
                  <c:v>7.2840218256965017E-2</c:v>
                </c:pt>
                <c:pt idx="33">
                  <c:v>6.641683892860481E-2</c:v>
                </c:pt>
                <c:pt idx="34">
                  <c:v>6.1154505162132035E-2</c:v>
                </c:pt>
                <c:pt idx="35">
                  <c:v>5.6557752925509332E-2</c:v>
                </c:pt>
                <c:pt idx="36">
                  <c:v>5.2426506167812012E-2</c:v>
                </c:pt>
                <c:pt idx="37">
                  <c:v>4.8675764643102755E-2</c:v>
                </c:pt>
                <c:pt idx="38">
                  <c:v>4.5252584710774958E-2</c:v>
                </c:pt>
                <c:pt idx="39">
                  <c:v>4.2116407535571977E-2</c:v>
                </c:pt>
                <c:pt idx="40">
                  <c:v>3.9234624173064968E-2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E7-4426-A727-1C0EE8392A6E}"/>
            </c:ext>
          </c:extLst>
        </c:ser>
        <c:ser>
          <c:idx val="1"/>
          <c:order val="1"/>
          <c:tx>
            <c:strRef>
              <c:f>'Low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innovators'!$Q$3:$Q$43</c:f>
              <c:numCache>
                <c:formatCode>0%</c:formatCode>
                <c:ptCount val="41"/>
                <c:pt idx="0">
                  <c:v>5.6906025772979988E-3</c:v>
                </c:pt>
                <c:pt idx="1">
                  <c:v>5.8148076860346145E-3</c:v>
                </c:pt>
                <c:pt idx="2">
                  <c:v>5.9610525176273261E-3</c:v>
                </c:pt>
                <c:pt idx="3">
                  <c:v>6.1336954442310571E-3</c:v>
                </c:pt>
                <c:pt idx="4">
                  <c:v>6.3382038277789432E-3</c:v>
                </c:pt>
                <c:pt idx="5">
                  <c:v>6.581579900386561E-3</c:v>
                </c:pt>
                <c:pt idx="6">
                  <c:v>6.8730300581062746E-3</c:v>
                </c:pt>
                <c:pt idx="7">
                  <c:v>7.2250493331632668E-3</c:v>
                </c:pt>
                <c:pt idx="8">
                  <c:v>7.6552176576194239E-3</c:v>
                </c:pt>
                <c:pt idx="9">
                  <c:v>8.1892107948839804E-3</c:v>
                </c:pt>
                <c:pt idx="10">
                  <c:v>8.8658634352863398E-3</c:v>
                </c:pt>
                <c:pt idx="11">
                  <c:v>9.745678508186759E-3</c:v>
                </c:pt>
                <c:pt idx="12">
                  <c:v>1.0925184152110259E-2</c:v>
                </c:pt>
                <c:pt idx="13">
                  <c:v>1.2561547658112895E-2</c:v>
                </c:pt>
                <c:pt idx="14">
                  <c:v>1.4916007133122787E-2</c:v>
                </c:pt>
                <c:pt idx="15">
                  <c:v>1.8433002687980475E-2</c:v>
                </c:pt>
                <c:pt idx="16">
                  <c:v>2.3887360206277491E-2</c:v>
                </c:pt>
                <c:pt idx="17">
                  <c:v>3.265670350487853E-2</c:v>
                </c:pt>
                <c:pt idx="18">
                  <c:v>4.720085798238248E-2</c:v>
                </c:pt>
                <c:pt idx="19">
                  <c:v>7.1790009204771674E-2</c:v>
                </c:pt>
                <c:pt idx="20">
                  <c:v>0.11319608993987521</c:v>
                </c:pt>
                <c:pt idx="21">
                  <c:v>0.18005663106048944</c:v>
                </c:pt>
                <c:pt idx="22">
                  <c:v>0.27841437854244361</c:v>
                </c:pt>
                <c:pt idx="23">
                  <c:v>0.40347685857222876</c:v>
                </c:pt>
                <c:pt idx="24">
                  <c:v>0.53655520390228328</c:v>
                </c:pt>
                <c:pt idx="25">
                  <c:v>0.65558862270803342</c:v>
                </c:pt>
                <c:pt idx="26">
                  <c:v>0.74831427703471987</c:v>
                </c:pt>
                <c:pt idx="27">
                  <c:v>0.81413311560944368</c:v>
                </c:pt>
                <c:pt idx="28">
                  <c:v>0.85837741359052078</c:v>
                </c:pt>
                <c:pt idx="29">
                  <c:v>0.88732920003198101</c:v>
                </c:pt>
                <c:pt idx="30">
                  <c:v>0.90615185251204733</c:v>
                </c:pt>
                <c:pt idx="31">
                  <c:v>0.91857575292939253</c:v>
                </c:pt>
                <c:pt idx="32">
                  <c:v>0.92715978174303493</c:v>
                </c:pt>
                <c:pt idx="33">
                  <c:v>0.93358316107139516</c:v>
                </c:pt>
                <c:pt idx="34">
                  <c:v>0.93884549483786806</c:v>
                </c:pt>
                <c:pt idx="35">
                  <c:v>0.94344224707449065</c:v>
                </c:pt>
                <c:pt idx="36">
                  <c:v>0.94757349383218803</c:v>
                </c:pt>
                <c:pt idx="37">
                  <c:v>0.95132423535689714</c:v>
                </c:pt>
                <c:pt idx="38">
                  <c:v>0.95474741528922502</c:v>
                </c:pt>
                <c:pt idx="39">
                  <c:v>0.95788359246442789</c:v>
                </c:pt>
                <c:pt idx="40">
                  <c:v>0.96076537582693511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E7-4426-A727-1C0EE8392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innovators'!$M$3:$M$43</c:f>
              <c:numCache>
                <c:formatCode>0</c:formatCode>
                <c:ptCount val="41"/>
                <c:pt idx="0">
                  <c:v>4</c:v>
                </c:pt>
                <c:pt idx="1">
                  <c:v>4.0468915882703627</c:v>
                </c:pt>
                <c:pt idx="2">
                  <c:v>4.1018790691150926</c:v>
                </c:pt>
                <c:pt idx="3">
                  <c:v>4.1664383749585383</c:v>
                </c:pt>
                <c:pt idx="4">
                  <c:v>4.2423591863961203</c:v>
                </c:pt>
                <c:pt idx="5">
                  <c:v>4.3318355811727862</c:v>
                </c:pt>
                <c:pt idx="6">
                  <c:v>4.4375967163932852</c:v>
                </c:pt>
                <c:pt idx="7">
                  <c:v>4.5631024861509095</c:v>
                </c:pt>
                <c:pt idx="8">
                  <c:v>4.7128472760521793</c:v>
                </c:pt>
                <c:pt idx="9">
                  <c:v>4.8928463203055976</c:v>
                </c:pt>
                <c:pt idx="10">
                  <c:v>5.1114321310806403</c:v>
                </c:pt>
                <c:pt idx="11">
                  <c:v>5.3805760840228611</c:v>
                </c:pt>
                <c:pt idx="12">
                  <c:v>5.7180955735183723</c:v>
                </c:pt>
                <c:pt idx="13">
                  <c:v>6.1513592681171287</c:v>
                </c:pt>
                <c:pt idx="14">
                  <c:v>6.723574526323949</c:v>
                </c:pt>
                <c:pt idx="15">
                  <c:v>7.5046749204396246</c:v>
                </c:pt>
                <c:pt idx="16">
                  <c:v>8.6106884121601279</c:v>
                </c:pt>
                <c:pt idx="17">
                  <c:v>10.239033967106026</c:v>
                </c:pt>
                <c:pt idx="18">
                  <c:v>12.733395357877779</c:v>
                </c:pt>
                <c:pt idx="19">
                  <c:v>16.700163780436867</c:v>
                </c:pt>
                <c:pt idx="20">
                  <c:v>23.200073826986696</c:v>
                </c:pt>
                <c:pt idx="21">
                  <c:v>33.997047711872639</c:v>
                </c:pt>
                <c:pt idx="22">
                  <c:v>51.679997188984167</c:v>
                </c:pt>
                <c:pt idx="23">
                  <c:v>79.177884864607663</c:v>
                </c:pt>
                <c:pt idx="24">
                  <c:v>118.27809270090634</c:v>
                </c:pt>
                <c:pt idx="25">
                  <c:v>168.00229699042242</c:v>
                </c:pt>
                <c:pt idx="26">
                  <c:v>224.6479017475279</c:v>
                </c:pt>
                <c:pt idx="27">
                  <c:v>283.5507678025175</c:v>
                </c:pt>
                <c:pt idx="28">
                  <c:v>340.78435486081639</c:v>
                </c:pt>
                <c:pt idx="29">
                  <c:v>393.80912829392935</c:v>
                </c:pt>
                <c:pt idx="30">
                  <c:v>441.35448834668927</c:v>
                </c:pt>
                <c:pt idx="31">
                  <c:v>483.04988352822488</c:v>
                </c:pt>
                <c:pt idx="32">
                  <c:v>519.07922148276828</c:v>
                </c:pt>
                <c:pt idx="33">
                  <c:v>549.93007907705714</c:v>
                </c:pt>
                <c:pt idx="34">
                  <c:v>576.2251051291928</c:v>
                </c:pt>
                <c:pt idx="35">
                  <c:v>598.60918292905421</c:v>
                </c:pt>
                <c:pt idx="36">
                  <c:v>617.67937084499658</c:v>
                </c:pt>
                <c:pt idx="37">
                  <c:v>633.95450201259689</c:v>
                </c:pt>
                <c:pt idx="38">
                  <c:v>647.87377005098529</c:v>
                </c:pt>
                <c:pt idx="39">
                  <c:v>659.80645854877366</c:v>
                </c:pt>
                <c:pt idx="40">
                  <c:v>670.06254981369443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C-4E80-AF98-C9D27A33B301}"/>
            </c:ext>
          </c:extLst>
        </c:ser>
        <c:ser>
          <c:idx val="0"/>
          <c:order val="1"/>
          <c:tx>
            <c:strRef>
              <c:f>'Low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innovators'!$L$3:$L$43</c:f>
              <c:numCache>
                <c:formatCode>0</c:formatCode>
                <c:ptCount val="41"/>
                <c:pt idx="0">
                  <c:v>746</c:v>
                </c:pt>
                <c:pt idx="1">
                  <c:v>745.95310841172966</c:v>
                </c:pt>
                <c:pt idx="2">
                  <c:v>745.89812093088494</c:v>
                </c:pt>
                <c:pt idx="3">
                  <c:v>745.83356162504151</c:v>
                </c:pt>
                <c:pt idx="4">
                  <c:v>745.75764081360398</c:v>
                </c:pt>
                <c:pt idx="5">
                  <c:v>745.66816441882736</c:v>
                </c:pt>
                <c:pt idx="6">
                  <c:v>745.56240328360695</c:v>
                </c:pt>
                <c:pt idx="7">
                  <c:v>745.43689751384932</c:v>
                </c:pt>
                <c:pt idx="8">
                  <c:v>745.287152723948</c:v>
                </c:pt>
                <c:pt idx="9">
                  <c:v>745.10715367969465</c:v>
                </c:pt>
                <c:pt idx="10">
                  <c:v>744.88856786891961</c:v>
                </c:pt>
                <c:pt idx="11">
                  <c:v>744.61942391597745</c:v>
                </c:pt>
                <c:pt idx="12">
                  <c:v>744.2819044264819</c:v>
                </c:pt>
                <c:pt idx="13">
                  <c:v>743.84864073188317</c:v>
                </c:pt>
                <c:pt idx="14">
                  <c:v>743.27642547367623</c:v>
                </c:pt>
                <c:pt idx="15">
                  <c:v>742.49532507956053</c:v>
                </c:pt>
                <c:pt idx="16">
                  <c:v>741.38931158783998</c:v>
                </c:pt>
                <c:pt idx="17">
                  <c:v>739.76096603289398</c:v>
                </c:pt>
                <c:pt idx="18">
                  <c:v>737.26660464212227</c:v>
                </c:pt>
                <c:pt idx="19">
                  <c:v>733.29983621956319</c:v>
                </c:pt>
                <c:pt idx="20">
                  <c:v>726.79992617301332</c:v>
                </c:pt>
                <c:pt idx="21">
                  <c:v>716.0029522881274</c:v>
                </c:pt>
                <c:pt idx="22">
                  <c:v>698.3200028110158</c:v>
                </c:pt>
                <c:pt idx="23">
                  <c:v>670.82211513539232</c:v>
                </c:pt>
                <c:pt idx="24">
                  <c:v>631.72190729909369</c:v>
                </c:pt>
                <c:pt idx="25">
                  <c:v>581.99770300957766</c:v>
                </c:pt>
                <c:pt idx="26">
                  <c:v>525.35209825247216</c:v>
                </c:pt>
                <c:pt idx="27">
                  <c:v>466.4492321974825</c:v>
                </c:pt>
                <c:pt idx="28">
                  <c:v>409.21564513918361</c:v>
                </c:pt>
                <c:pt idx="29">
                  <c:v>356.19087170607065</c:v>
                </c:pt>
                <c:pt idx="30">
                  <c:v>308.64551165331073</c:v>
                </c:pt>
                <c:pt idx="31">
                  <c:v>266.95011647177517</c:v>
                </c:pt>
                <c:pt idx="32">
                  <c:v>230.92077851723175</c:v>
                </c:pt>
                <c:pt idx="33">
                  <c:v>200.06992092294286</c:v>
                </c:pt>
                <c:pt idx="34">
                  <c:v>173.77489487080723</c:v>
                </c:pt>
                <c:pt idx="35">
                  <c:v>151.39081707094581</c:v>
                </c:pt>
                <c:pt idx="36">
                  <c:v>132.32062915500339</c:v>
                </c:pt>
                <c:pt idx="37">
                  <c:v>116.04549798740312</c:v>
                </c:pt>
                <c:pt idx="38">
                  <c:v>102.12622994901481</c:v>
                </c:pt>
                <c:pt idx="39">
                  <c:v>90.193541451226437</c:v>
                </c:pt>
                <c:pt idx="40">
                  <c:v>79.937450186305639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C-4E80-AF98-C9D27A33B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adopters'!$P$3:$P$43</c:f>
              <c:numCache>
                <c:formatCode>0%</c:formatCode>
                <c:ptCount val="41"/>
                <c:pt idx="0">
                  <c:v>0.96222930340607737</c:v>
                </c:pt>
                <c:pt idx="1">
                  <c:v>0.91167922824346836</c:v>
                </c:pt>
                <c:pt idx="2">
                  <c:v>0.85853613804447526</c:v>
                </c:pt>
                <c:pt idx="3">
                  <c:v>0.80549817631481613</c:v>
                </c:pt>
                <c:pt idx="4">
                  <c:v>0.74818561258581828</c:v>
                </c:pt>
                <c:pt idx="5">
                  <c:v>0.68183661654376382</c:v>
                </c:pt>
                <c:pt idx="6">
                  <c:v>0.60311717312568558</c:v>
                </c:pt>
                <c:pt idx="7">
                  <c:v>0.51277402307605635</c:v>
                </c:pt>
                <c:pt idx="8">
                  <c:v>0.41915164229258056</c:v>
                </c:pt>
                <c:pt idx="9">
                  <c:v>0.33746489704107352</c:v>
                </c:pt>
                <c:pt idx="10">
                  <c:v>0.28038300632162394</c:v>
                </c:pt>
                <c:pt idx="11">
                  <c:v>0.248355109379366</c:v>
                </c:pt>
                <c:pt idx="12">
                  <c:v>0.23174253825704791</c:v>
                </c:pt>
                <c:pt idx="13">
                  <c:v>0.22118100787745401</c:v>
                </c:pt>
                <c:pt idx="14">
                  <c:v>0.21283111235079472</c:v>
                </c:pt>
                <c:pt idx="15">
                  <c:v>0.20583358359277873</c:v>
                </c:pt>
                <c:pt idx="16">
                  <c:v>0.19990596277511036</c:v>
                </c:pt>
                <c:pt idx="17">
                  <c:v>0.19486103283786557</c:v>
                </c:pt>
                <c:pt idx="18">
                  <c:v>0.19055701322177057</c:v>
                </c:pt>
                <c:pt idx="19">
                  <c:v>0.18688159919490416</c:v>
                </c:pt>
                <c:pt idx="20">
                  <c:v>0.18374288636770117</c:v>
                </c:pt>
                <c:pt idx="21">
                  <c:v>0.18106392525851953</c:v>
                </c:pt>
                <c:pt idx="22">
                  <c:v>0.17877931681592485</c:v>
                </c:pt>
                <c:pt idx="23">
                  <c:v>0.17683297742990245</c:v>
                </c:pt>
                <c:pt idx="24">
                  <c:v>0.17517658437798386</c:v>
                </c:pt>
                <c:pt idx="25">
                  <c:v>0.17376842463940845</c:v>
                </c:pt>
                <c:pt idx="26">
                  <c:v>0.1725724901846033</c:v>
                </c:pt>
                <c:pt idx="27">
                  <c:v>0.17155773148969733</c:v>
                </c:pt>
                <c:pt idx="28">
                  <c:v>0.1706974200270098</c:v>
                </c:pt>
                <c:pt idx="29">
                  <c:v>0.1699685922796523</c:v>
                </c:pt>
                <c:pt idx="30">
                  <c:v>0.16935155968673879</c:v>
                </c:pt>
                <c:pt idx="31">
                  <c:v>0.16882947513875318</c:v>
                </c:pt>
                <c:pt idx="32">
                  <c:v>0.16838794974174645</c:v>
                </c:pt>
                <c:pt idx="33">
                  <c:v>0.16801471502532322</c:v>
                </c:pt>
                <c:pt idx="34">
                  <c:v>0.1676993264160567</c:v>
                </c:pt>
                <c:pt idx="35">
                  <c:v>0.16743290408886671</c:v>
                </c:pt>
                <c:pt idx="36">
                  <c:v>0.16720790747708228</c:v>
                </c:pt>
                <c:pt idx="37">
                  <c:v>0.16701793987597924</c:v>
                </c:pt>
                <c:pt idx="38">
                  <c:v>0.16685757975615784</c:v>
                </c:pt>
                <c:pt idx="39">
                  <c:v>0.16672223562020741</c:v>
                </c:pt>
                <c:pt idx="40">
                  <c:v>0.16660802148178203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55-447F-AFD4-3994759B1D52}"/>
            </c:ext>
          </c:extLst>
        </c:ser>
        <c:ser>
          <c:idx val="1"/>
          <c:order val="1"/>
          <c:tx>
            <c:strRef>
              <c:f>'High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adopters'!$Q$3:$Q$43</c:f>
              <c:numCache>
                <c:formatCode>0%</c:formatCode>
                <c:ptCount val="41"/>
                <c:pt idx="0">
                  <c:v>3.7770696593922563E-2</c:v>
                </c:pt>
                <c:pt idx="1">
                  <c:v>8.8320771756531663E-2</c:v>
                </c:pt>
                <c:pt idx="2">
                  <c:v>0.14146386195552471</c:v>
                </c:pt>
                <c:pt idx="3">
                  <c:v>0.19450182368518387</c:v>
                </c:pt>
                <c:pt idx="4">
                  <c:v>0.25181438741418177</c:v>
                </c:pt>
                <c:pt idx="5">
                  <c:v>0.31816338345623624</c:v>
                </c:pt>
                <c:pt idx="6">
                  <c:v>0.39688282687431442</c:v>
                </c:pt>
                <c:pt idx="7">
                  <c:v>0.48722597692394359</c:v>
                </c:pt>
                <c:pt idx="8">
                  <c:v>0.58084835770741938</c:v>
                </c:pt>
                <c:pt idx="9">
                  <c:v>0.66253510295892648</c:v>
                </c:pt>
                <c:pt idx="10">
                  <c:v>0.71961699367837606</c:v>
                </c:pt>
                <c:pt idx="11">
                  <c:v>0.75164489062063411</c:v>
                </c:pt>
                <c:pt idx="12">
                  <c:v>0.76825746174295206</c:v>
                </c:pt>
                <c:pt idx="13">
                  <c:v>0.77881899212254591</c:v>
                </c:pt>
                <c:pt idx="14">
                  <c:v>0.78716888764920534</c:v>
                </c:pt>
                <c:pt idx="15">
                  <c:v>0.79416641640722119</c:v>
                </c:pt>
                <c:pt idx="16">
                  <c:v>0.8000940372248897</c:v>
                </c:pt>
                <c:pt idx="17">
                  <c:v>0.80513896716213451</c:v>
                </c:pt>
                <c:pt idx="18">
                  <c:v>0.80944298677822935</c:v>
                </c:pt>
                <c:pt idx="19">
                  <c:v>0.8131184008050959</c:v>
                </c:pt>
                <c:pt idx="20">
                  <c:v>0.8162571136322988</c:v>
                </c:pt>
                <c:pt idx="21">
                  <c:v>0.81893607474148034</c:v>
                </c:pt>
                <c:pt idx="22">
                  <c:v>0.82122068318407515</c:v>
                </c:pt>
                <c:pt idx="23">
                  <c:v>0.82316702257009766</c:v>
                </c:pt>
                <c:pt idx="24">
                  <c:v>0.82482341562201611</c:v>
                </c:pt>
                <c:pt idx="25">
                  <c:v>0.82623157536059166</c:v>
                </c:pt>
                <c:pt idx="26">
                  <c:v>0.82742750981539681</c:v>
                </c:pt>
                <c:pt idx="27">
                  <c:v>0.82844226851030267</c:v>
                </c:pt>
                <c:pt idx="28">
                  <c:v>0.82930257997299028</c:v>
                </c:pt>
                <c:pt idx="29">
                  <c:v>0.83003140772034767</c:v>
                </c:pt>
                <c:pt idx="30">
                  <c:v>0.83064844031326113</c:v>
                </c:pt>
                <c:pt idx="31">
                  <c:v>0.83117052486124676</c:v>
                </c:pt>
                <c:pt idx="32">
                  <c:v>0.83161205025825358</c:v>
                </c:pt>
                <c:pt idx="33">
                  <c:v>0.83198528497467683</c:v>
                </c:pt>
                <c:pt idx="34">
                  <c:v>0.83230067358394322</c:v>
                </c:pt>
                <c:pt idx="35">
                  <c:v>0.83256709591113331</c:v>
                </c:pt>
                <c:pt idx="36">
                  <c:v>0.83279209252291775</c:v>
                </c:pt>
                <c:pt idx="37">
                  <c:v>0.83298206012402076</c:v>
                </c:pt>
                <c:pt idx="38">
                  <c:v>0.83314242024384222</c:v>
                </c:pt>
                <c:pt idx="39">
                  <c:v>0.83327776437979251</c:v>
                </c:pt>
                <c:pt idx="40">
                  <c:v>0.833391978518218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55-447F-AFD4-3994759B1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adopters'!$M$3:$M$43</c:f>
              <c:numCache>
                <c:formatCode>0</c:formatCode>
                <c:ptCount val="41"/>
                <c:pt idx="0">
                  <c:v>189</c:v>
                </c:pt>
                <c:pt idx="1">
                  <c:v>949.57443632827858</c:v>
                </c:pt>
                <c:pt idx="2">
                  <c:v>2613.8405976276704</c:v>
                </c:pt>
                <c:pt idx="3">
                  <c:v>5033.6018279907885</c:v>
                </c:pt>
                <c:pt idx="4">
                  <c:v>8036.636442799082</c:v>
                </c:pt>
                <c:pt idx="5">
                  <c:v>11582.596655563328</c:v>
                </c:pt>
                <c:pt idx="6">
                  <c:v>15741.461348799803</c:v>
                </c:pt>
                <c:pt idx="7">
                  <c:v>20638.353651734957</c:v>
                </c:pt>
                <c:pt idx="8">
                  <c:v>26354.366414439941</c:v>
                </c:pt>
                <c:pt idx="9">
                  <c:v>32774.922176944958</c:v>
                </c:pt>
                <c:pt idx="10">
                  <c:v>39487.717313796515</c:v>
                </c:pt>
                <c:pt idx="11">
                  <c:v>45903.837246278767</c:v>
                </c:pt>
                <c:pt idx="12">
                  <c:v>51557.323352687279</c:v>
                </c:pt>
                <c:pt idx="13">
                  <c:v>56291.999878642157</c:v>
                </c:pt>
                <c:pt idx="14">
                  <c:v>60185.938725953303</c:v>
                </c:pt>
                <c:pt idx="15">
                  <c:v>63381.280986255035</c:v>
                </c:pt>
                <c:pt idx="16">
                  <c:v>66006.456193206192</c:v>
                </c:pt>
                <c:pt idx="17">
                  <c:v>68167.003016229006</c:v>
                </c:pt>
                <c:pt idx="18">
                  <c:v>69948.694626862358</c:v>
                </c:pt>
                <c:pt idx="19">
                  <c:v>71421.019842190421</c:v>
                </c:pt>
                <c:pt idx="20">
                  <c:v>72640.220374815923</c:v>
                </c:pt>
                <c:pt idx="21">
                  <c:v>73651.837669089087</c:v>
                </c:pt>
                <c:pt idx="22">
                  <c:v>74492.802482734754</c:v>
                </c:pt>
                <c:pt idx="23">
                  <c:v>75193.126700320834</c:v>
                </c:pt>
                <c:pt idx="24">
                  <c:v>75777.26201014535</c:v>
                </c:pt>
                <c:pt idx="25">
                  <c:v>76265.185932525768</c:v>
                </c:pt>
                <c:pt idx="26">
                  <c:v>76673.267968812055</c:v>
                </c:pt>
                <c:pt idx="27">
                  <c:v>77014.960103279212</c:v>
                </c:pt>
                <c:pt idx="28">
                  <c:v>77301.347814241701</c:v>
                </c:pt>
                <c:pt idx="29">
                  <c:v>77541.590662713017</c:v>
                </c:pt>
                <c:pt idx="30">
                  <c:v>77743.275570256475</c:v>
                </c:pt>
                <c:pt idx="31">
                  <c:v>77912.701029109478</c:v>
                </c:pt>
                <c:pt idx="32">
                  <c:v>78055.1065824221</c:v>
                </c:pt>
                <c:pt idx="33">
                  <c:v>78174.858819993242</c:v>
                </c:pt>
                <c:pt idx="34">
                  <c:v>78275.60270726883</c:v>
                </c:pt>
                <c:pt idx="35">
                  <c:v>78360.385170211928</c:v>
                </c:pt>
                <c:pt idx="36">
                  <c:v>78431.756383724714</c:v>
                </c:pt>
                <c:pt idx="37">
                  <c:v>78491.853064655181</c:v>
                </c:pt>
                <c:pt idx="38">
                  <c:v>78542.467178494757</c:v>
                </c:pt>
                <c:pt idx="39">
                  <c:v>78585.102773768129</c:v>
                </c:pt>
                <c:pt idx="40">
                  <c:v>78621.023114795637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C-45FD-ABC3-18FBBD7B9A65}"/>
            </c:ext>
          </c:extLst>
        </c:ser>
        <c:ser>
          <c:idx val="0"/>
          <c:order val="1"/>
          <c:tx>
            <c:strRef>
              <c:f>'High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adopters'!$L$3:$L$43</c:f>
              <c:numCache>
                <c:formatCode>0</c:formatCode>
                <c:ptCount val="41"/>
                <c:pt idx="0">
                  <c:v>94311</c:v>
                </c:pt>
                <c:pt idx="1">
                  <c:v>93550.425563671713</c:v>
                </c:pt>
                <c:pt idx="2">
                  <c:v>91886.159402372316</c:v>
                </c:pt>
                <c:pt idx="3">
                  <c:v>89466.398172009183</c:v>
                </c:pt>
                <c:pt idx="4">
                  <c:v>86463.363557200879</c:v>
                </c:pt>
                <c:pt idx="5">
                  <c:v>82917.403344436636</c:v>
                </c:pt>
                <c:pt idx="6">
                  <c:v>78758.538651200171</c:v>
                </c:pt>
                <c:pt idx="7">
                  <c:v>73861.646348265014</c:v>
                </c:pt>
                <c:pt idx="8">
                  <c:v>68145.633585560034</c:v>
                </c:pt>
                <c:pt idx="9">
                  <c:v>61725.07782305502</c:v>
                </c:pt>
                <c:pt idx="10">
                  <c:v>55012.282686203464</c:v>
                </c:pt>
                <c:pt idx="11">
                  <c:v>48596.162753721212</c:v>
                </c:pt>
                <c:pt idx="12">
                  <c:v>42942.676647312706</c:v>
                </c:pt>
                <c:pt idx="13">
                  <c:v>38208.000121357822</c:v>
                </c:pt>
                <c:pt idx="14">
                  <c:v>34314.061274046675</c:v>
                </c:pt>
                <c:pt idx="15">
                  <c:v>31118.719013744943</c:v>
                </c:pt>
                <c:pt idx="16">
                  <c:v>28493.543806793787</c:v>
                </c:pt>
                <c:pt idx="17">
                  <c:v>26332.996983770965</c:v>
                </c:pt>
                <c:pt idx="18">
                  <c:v>24551.305373137613</c:v>
                </c:pt>
                <c:pt idx="19">
                  <c:v>23078.980157809547</c:v>
                </c:pt>
                <c:pt idx="20">
                  <c:v>21859.779625184048</c:v>
                </c:pt>
                <c:pt idx="21">
                  <c:v>20848.162330910884</c:v>
                </c:pt>
                <c:pt idx="22">
                  <c:v>20007.197517265206</c:v>
                </c:pt>
                <c:pt idx="23">
                  <c:v>19306.873299679133</c:v>
                </c:pt>
                <c:pt idx="24">
                  <c:v>18722.737989854628</c:v>
                </c:pt>
                <c:pt idx="25">
                  <c:v>18234.814067474217</c:v>
                </c:pt>
                <c:pt idx="26">
                  <c:v>17826.732031187941</c:v>
                </c:pt>
                <c:pt idx="27">
                  <c:v>17485.039896720784</c:v>
                </c:pt>
                <c:pt idx="28">
                  <c:v>17198.652185758299</c:v>
                </c:pt>
                <c:pt idx="29">
                  <c:v>16958.409337286976</c:v>
                </c:pt>
                <c:pt idx="30">
                  <c:v>16756.724429743514</c:v>
                </c:pt>
                <c:pt idx="31">
                  <c:v>16587.298970890508</c:v>
                </c:pt>
                <c:pt idx="32">
                  <c:v>16444.893417577881</c:v>
                </c:pt>
                <c:pt idx="33">
                  <c:v>16325.141180006742</c:v>
                </c:pt>
                <c:pt idx="34">
                  <c:v>16224.397292731159</c:v>
                </c:pt>
                <c:pt idx="35">
                  <c:v>16139.614829788054</c:v>
                </c:pt>
                <c:pt idx="36">
                  <c:v>16068.243616275269</c:v>
                </c:pt>
                <c:pt idx="37">
                  <c:v>16008.146935344796</c:v>
                </c:pt>
                <c:pt idx="38">
                  <c:v>15957.532821505225</c:v>
                </c:pt>
                <c:pt idx="39">
                  <c:v>15914.897226231855</c:v>
                </c:pt>
                <c:pt idx="40">
                  <c:v>15878.976885204347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6C-45FD-ABC3-18FBBD7B9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adopters'!$P$3:$P$43</c:f>
              <c:numCache>
                <c:formatCode>0%</c:formatCode>
                <c:ptCount val="41"/>
                <c:pt idx="0">
                  <c:v>0.98472470213845653</c:v>
                </c:pt>
                <c:pt idx="1">
                  <c:v>0.97128089958388819</c:v>
                </c:pt>
                <c:pt idx="2">
                  <c:v>0.95433162494079848</c:v>
                </c:pt>
                <c:pt idx="3">
                  <c:v>0.936342427443557</c:v>
                </c:pt>
                <c:pt idx="4">
                  <c:v>0.91898909073621304</c:v>
                </c:pt>
                <c:pt idx="5">
                  <c:v>0.90289451252901731</c:v>
                </c:pt>
                <c:pt idx="6">
                  <c:v>0.88800734690602312</c:v>
                </c:pt>
                <c:pt idx="7">
                  <c:v>0.87390454675133378</c:v>
                </c:pt>
                <c:pt idx="8">
                  <c:v>0.85989690767576421</c:v>
                </c:pt>
                <c:pt idx="9">
                  <c:v>0.84498806876156041</c:v>
                </c:pt>
                <c:pt idx="10">
                  <c:v>0.82772714931140978</c:v>
                </c:pt>
                <c:pt idx="11">
                  <c:v>0.80597759952314307</c:v>
                </c:pt>
                <c:pt idx="12">
                  <c:v>0.77665581535426187</c:v>
                </c:pt>
                <c:pt idx="13">
                  <c:v>0.73563916605649382</c:v>
                </c:pt>
                <c:pt idx="14">
                  <c:v>0.67841484844428934</c:v>
                </c:pt>
                <c:pt idx="15">
                  <c:v>0.60249978538042348</c:v>
                </c:pt>
                <c:pt idx="16">
                  <c:v>0.51180777745353812</c:v>
                </c:pt>
                <c:pt idx="17">
                  <c:v>0.41894062716937075</c:v>
                </c:pt>
                <c:pt idx="18">
                  <c:v>0.33927038454181763</c:v>
                </c:pt>
                <c:pt idx="19">
                  <c:v>0.28101594416545428</c:v>
                </c:pt>
                <c:pt idx="20">
                  <c:v>0.24282535365357258</c:v>
                </c:pt>
                <c:pt idx="21">
                  <c:v>0.21871076123057367</c:v>
                </c:pt>
                <c:pt idx="22">
                  <c:v>0.20280732909416585</c:v>
                </c:pt>
                <c:pt idx="23">
                  <c:v>0.19120848984616473</c:v>
                </c:pt>
                <c:pt idx="24">
                  <c:v>0.18187486719289306</c:v>
                </c:pt>
                <c:pt idx="25">
                  <c:v>0.17391136385611192</c:v>
                </c:pt>
                <c:pt idx="26">
                  <c:v>0.16694222164753136</c:v>
                </c:pt>
                <c:pt idx="27">
                  <c:v>0.16078043119330654</c:v>
                </c:pt>
                <c:pt idx="28">
                  <c:v>0.15530454301648358</c:v>
                </c:pt>
                <c:pt idx="29">
                  <c:v>0.15042239782403849</c:v>
                </c:pt>
                <c:pt idx="30">
                  <c:v>0.14605986875073662</c:v>
                </c:pt>
                <c:pt idx="31">
                  <c:v>0.14215564133767705</c:v>
                </c:pt>
                <c:pt idx="32">
                  <c:v>0.13865795814533838</c:v>
                </c:pt>
                <c:pt idx="33">
                  <c:v>0.13552241115454297</c:v>
                </c:pt>
                <c:pt idx="34">
                  <c:v>0.13271040242808685</c:v>
                </c:pt>
                <c:pt idx="35">
                  <c:v>0.13018804620730876</c:v>
                </c:pt>
                <c:pt idx="36">
                  <c:v>0.12792536716854877</c:v>
                </c:pt>
                <c:pt idx="37">
                  <c:v>0.12589570004836764</c:v>
                </c:pt>
                <c:pt idx="38">
                  <c:v>0.12407522803054787</c:v>
                </c:pt>
                <c:pt idx="39">
                  <c:v>0.12244261816604159</c:v>
                </c:pt>
                <c:pt idx="40">
                  <c:v>0.12097872581393923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C-4C39-B56E-950857CE9FBF}"/>
            </c:ext>
          </c:extLst>
        </c:ser>
        <c:ser>
          <c:idx val="1"/>
          <c:order val="1"/>
          <c:tx>
            <c:strRef>
              <c:f>'Medium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adopters'!$Q$3:$Q$43</c:f>
              <c:numCache>
                <c:formatCode>0%</c:formatCode>
                <c:ptCount val="41"/>
                <c:pt idx="0">
                  <c:v>1.5275297861543382E-2</c:v>
                </c:pt>
                <c:pt idx="1">
                  <c:v>2.8719100416111861E-2</c:v>
                </c:pt>
                <c:pt idx="2">
                  <c:v>4.5668375059201481E-2</c:v>
                </c:pt>
                <c:pt idx="3">
                  <c:v>6.3657572556442957E-2</c:v>
                </c:pt>
                <c:pt idx="4">
                  <c:v>8.1010909263786901E-2</c:v>
                </c:pt>
                <c:pt idx="5">
                  <c:v>9.710548747098266E-2</c:v>
                </c:pt>
                <c:pt idx="6">
                  <c:v>0.11199265309397681</c:v>
                </c:pt>
                <c:pt idx="7">
                  <c:v>0.12609545324866628</c:v>
                </c:pt>
                <c:pt idx="8">
                  <c:v>0.1401030923242359</c:v>
                </c:pt>
                <c:pt idx="9">
                  <c:v>0.15501193123843968</c:v>
                </c:pt>
                <c:pt idx="10">
                  <c:v>0.17227285068859033</c:v>
                </c:pt>
                <c:pt idx="11">
                  <c:v>0.19402240047685704</c:v>
                </c:pt>
                <c:pt idx="12">
                  <c:v>0.2233441846457381</c:v>
                </c:pt>
                <c:pt idx="13">
                  <c:v>0.26436083394350618</c:v>
                </c:pt>
                <c:pt idx="14">
                  <c:v>0.3215851515557106</c:v>
                </c:pt>
                <c:pt idx="15">
                  <c:v>0.39750021461957652</c:v>
                </c:pt>
                <c:pt idx="16">
                  <c:v>0.48819222254646194</c:v>
                </c:pt>
                <c:pt idx="17">
                  <c:v>0.58105937283062936</c:v>
                </c:pt>
                <c:pt idx="18">
                  <c:v>0.66072961545818243</c:v>
                </c:pt>
                <c:pt idx="19">
                  <c:v>0.71898405583454572</c:v>
                </c:pt>
                <c:pt idx="20">
                  <c:v>0.7571746463464275</c:v>
                </c:pt>
                <c:pt idx="21">
                  <c:v>0.78128923876942635</c:v>
                </c:pt>
                <c:pt idx="22">
                  <c:v>0.79719267090583412</c:v>
                </c:pt>
                <c:pt idx="23">
                  <c:v>0.80879151015383532</c:v>
                </c:pt>
                <c:pt idx="24">
                  <c:v>0.81812513280710686</c:v>
                </c:pt>
                <c:pt idx="25">
                  <c:v>0.82608863614388817</c:v>
                </c:pt>
                <c:pt idx="26">
                  <c:v>0.83305777835246853</c:v>
                </c:pt>
                <c:pt idx="27">
                  <c:v>0.83921956880669346</c:v>
                </c:pt>
                <c:pt idx="28">
                  <c:v>0.84469545698351645</c:v>
                </c:pt>
                <c:pt idx="29">
                  <c:v>0.84957760217596157</c:v>
                </c:pt>
                <c:pt idx="30">
                  <c:v>0.85394013124926338</c:v>
                </c:pt>
                <c:pt idx="31">
                  <c:v>0.857844358662323</c:v>
                </c:pt>
                <c:pt idx="32">
                  <c:v>0.86134204185466157</c:v>
                </c:pt>
                <c:pt idx="33">
                  <c:v>0.864477588845457</c:v>
                </c:pt>
                <c:pt idx="34">
                  <c:v>0.86728959757191315</c:v>
                </c:pt>
                <c:pt idx="35">
                  <c:v>0.86981195379269127</c:v>
                </c:pt>
                <c:pt idx="36">
                  <c:v>0.87207463283145126</c:v>
                </c:pt>
                <c:pt idx="37">
                  <c:v>0.87410429995163241</c:v>
                </c:pt>
                <c:pt idx="38">
                  <c:v>0.87592477196945207</c:v>
                </c:pt>
                <c:pt idx="39">
                  <c:v>0.87755738183395848</c:v>
                </c:pt>
                <c:pt idx="40">
                  <c:v>0.87902127418606069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C-4C39-B56E-950857CE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market'!$O$3:$O$43</c:f>
              <c:numCache>
                <c:formatCode>0</c:formatCode>
                <c:ptCount val="41"/>
                <c:pt idx="0">
                  <c:v>2002.5</c:v>
                </c:pt>
                <c:pt idx="1">
                  <c:v>4810.2650626050972</c:v>
                </c:pt>
                <c:pt idx="2">
                  <c:v>10364.570605082406</c:v>
                </c:pt>
                <c:pt idx="3">
                  <c:v>18682.940007823607</c:v>
                </c:pt>
                <c:pt idx="4">
                  <c:v>29613.233470287138</c:v>
                </c:pt>
                <c:pt idx="5">
                  <c:v>43132.086785796608</c:v>
                </c:pt>
                <c:pt idx="6">
                  <c:v>59403.890108107458</c:v>
                </c:pt>
                <c:pt idx="7">
                  <c:v>78725.207881766168</c:v>
                </c:pt>
                <c:pt idx="8">
                  <c:v>101300.69140809012</c:v>
                </c:pt>
                <c:pt idx="9">
                  <c:v>126829.70377228083</c:v>
                </c:pt>
                <c:pt idx="10">
                  <c:v>154173.79718289996</c:v>
                </c:pt>
                <c:pt idx="11">
                  <c:v>181607.67218561799</c:v>
                </c:pt>
                <c:pt idx="12">
                  <c:v>207670.69644730075</c:v>
                </c:pt>
                <c:pt idx="13">
                  <c:v>231848.7528818931</c:v>
                </c:pt>
                <c:pt idx="14">
                  <c:v>254468.09846870726</c:v>
                </c:pt>
                <c:pt idx="15">
                  <c:v>276195.36496157298</c:v>
                </c:pt>
                <c:pt idx="16">
                  <c:v>297727.52988797333</c:v>
                </c:pt>
                <c:pt idx="17">
                  <c:v>319600.45733412827</c:v>
                </c:pt>
                <c:pt idx="18">
                  <c:v>341993.97578270739</c:v>
                </c:pt>
                <c:pt idx="19">
                  <c:v>364664.3200970777</c:v>
                </c:pt>
                <c:pt idx="20">
                  <c:v>387112.91867668903</c:v>
                </c:pt>
                <c:pt idx="21">
                  <c:v>408865.46170016006</c:v>
                </c:pt>
                <c:pt idx="22">
                  <c:v>429653.20949808659</c:v>
                </c:pt>
                <c:pt idx="23">
                  <c:v>449429.09105747478</c:v>
                </c:pt>
                <c:pt idx="24">
                  <c:v>468283.75525228388</c:v>
                </c:pt>
                <c:pt idx="25">
                  <c:v>486347.41999047942</c:v>
                </c:pt>
                <c:pt idx="26">
                  <c:v>503723.72044627462</c:v>
                </c:pt>
                <c:pt idx="27">
                  <c:v>520462.11024959473</c:v>
                </c:pt>
                <c:pt idx="28">
                  <c:v>536557.9488433653</c:v>
                </c:pt>
                <c:pt idx="29">
                  <c:v>551968.40423175064</c:v>
                </c:pt>
                <c:pt idx="30">
                  <c:v>566634.96657486714</c:v>
                </c:pt>
                <c:pt idx="31">
                  <c:v>580505.27747855673</c:v>
                </c:pt>
                <c:pt idx="32">
                  <c:v>593549.04701306054</c:v>
                </c:pt>
                <c:pt idx="33">
                  <c:v>605765.27612813271</c:v>
                </c:pt>
                <c:pt idx="34">
                  <c:v>617180.40368444053</c:v>
                </c:pt>
                <c:pt idx="35">
                  <c:v>627839.5231744725</c:v>
                </c:pt>
                <c:pt idx="36">
                  <c:v>637795.41104685713</c:v>
                </c:pt>
                <c:pt idx="37">
                  <c:v>647100.66589439963</c:v>
                </c:pt>
                <c:pt idx="38">
                  <c:v>655804.65349613479</c:v>
                </c:pt>
                <c:pt idx="39">
                  <c:v>663953.04083205131</c:v>
                </c:pt>
                <c:pt idx="40">
                  <c:v>671587.92241961556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4B-4613-8E9A-E577206EC0BD}"/>
            </c:ext>
          </c:extLst>
        </c:ser>
        <c:ser>
          <c:idx val="4"/>
          <c:order val="4"/>
          <c:tx>
            <c:strRef>
              <c:f>'Total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market'!$P$3:$P$43</c:f>
              <c:numCache>
                <c:formatCode>0</c:formatCode>
                <c:ptCount val="41"/>
                <c:pt idx="0">
                  <c:v>997997.5</c:v>
                </c:pt>
                <c:pt idx="1">
                  <c:v>995189.73493739485</c:v>
                </c:pt>
                <c:pt idx="2">
                  <c:v>989635.42939491756</c:v>
                </c:pt>
                <c:pt idx="3">
                  <c:v>981317.05999217636</c:v>
                </c:pt>
                <c:pt idx="4">
                  <c:v>970386.76652971283</c:v>
                </c:pt>
                <c:pt idx="5">
                  <c:v>956867.91321420344</c:v>
                </c:pt>
                <c:pt idx="6">
                  <c:v>940596.10989189253</c:v>
                </c:pt>
                <c:pt idx="7">
                  <c:v>921274.79211823386</c:v>
                </c:pt>
                <c:pt idx="8">
                  <c:v>898699.30859190994</c:v>
                </c:pt>
                <c:pt idx="9">
                  <c:v>873170.29622771917</c:v>
                </c:pt>
                <c:pt idx="10">
                  <c:v>845826.2028171001</c:v>
                </c:pt>
                <c:pt idx="11">
                  <c:v>818392.32781438204</c:v>
                </c:pt>
                <c:pt idx="12">
                  <c:v>792329.30355269928</c:v>
                </c:pt>
                <c:pt idx="13">
                  <c:v>768151.24711810693</c:v>
                </c:pt>
                <c:pt idx="14">
                  <c:v>745531.90153129271</c:v>
                </c:pt>
                <c:pt idx="15">
                  <c:v>723804.63503842708</c:v>
                </c:pt>
                <c:pt idx="16">
                  <c:v>702272.47011202667</c:v>
                </c:pt>
                <c:pt idx="17">
                  <c:v>680399.54266587179</c:v>
                </c:pt>
                <c:pt idx="18">
                  <c:v>658006.02421729267</c:v>
                </c:pt>
                <c:pt idx="19">
                  <c:v>635335.67990292236</c:v>
                </c:pt>
                <c:pt idx="20">
                  <c:v>612887.08132331097</c:v>
                </c:pt>
                <c:pt idx="21">
                  <c:v>591134.53829983994</c:v>
                </c:pt>
                <c:pt idx="22">
                  <c:v>570346.79050191341</c:v>
                </c:pt>
                <c:pt idx="23">
                  <c:v>550570.90894252528</c:v>
                </c:pt>
                <c:pt idx="24">
                  <c:v>531716.24474771612</c:v>
                </c:pt>
                <c:pt idx="25">
                  <c:v>513652.58000952058</c:v>
                </c:pt>
                <c:pt idx="26">
                  <c:v>496276.27955372538</c:v>
                </c:pt>
                <c:pt idx="27">
                  <c:v>479537.88975040527</c:v>
                </c:pt>
                <c:pt idx="28">
                  <c:v>463442.0511566347</c:v>
                </c:pt>
                <c:pt idx="29">
                  <c:v>448031.59576824936</c:v>
                </c:pt>
                <c:pt idx="30">
                  <c:v>433365.03342513286</c:v>
                </c:pt>
                <c:pt idx="31">
                  <c:v>419494.72252144327</c:v>
                </c:pt>
                <c:pt idx="32">
                  <c:v>406450.95298693946</c:v>
                </c:pt>
                <c:pt idx="33">
                  <c:v>394234.72387186729</c:v>
                </c:pt>
                <c:pt idx="34">
                  <c:v>382819.59631555947</c:v>
                </c:pt>
                <c:pt idx="35">
                  <c:v>372160.4768255275</c:v>
                </c:pt>
                <c:pt idx="36">
                  <c:v>362204.58895314287</c:v>
                </c:pt>
                <c:pt idx="37">
                  <c:v>352899.33410560037</c:v>
                </c:pt>
                <c:pt idx="38">
                  <c:v>344195.34650386521</c:v>
                </c:pt>
                <c:pt idx="39">
                  <c:v>336046.95916794869</c:v>
                </c:pt>
                <c:pt idx="40">
                  <c:v>328412.07758038444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A-46AA-B04D-1B68816DB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market'!$L$3:$L$43</c:f>
              <c:numCache>
                <c:formatCode>0</c:formatCode>
                <c:ptCount val="41"/>
                <c:pt idx="0">
                  <c:v>776</c:v>
                </c:pt>
                <c:pt idx="1">
                  <c:v>2811.2785994200017</c:v>
                </c:pt>
                <c:pt idx="2">
                  <c:v>7098.2914328048391</c:v>
                </c:pt>
                <c:pt idx="3">
                  <c:v>13558.011683570772</c:v>
                </c:pt>
                <c:pt idx="4">
                  <c:v>22023.127924335287</c:v>
                </c:pt>
                <c:pt idx="5">
                  <c:v>32517.743250085612</c:v>
                </c:pt>
                <c:pt idx="6">
                  <c:v>45283.858150540742</c:v>
                </c:pt>
                <c:pt idx="7">
                  <c:v>60699.889912584797</c:v>
                </c:pt>
                <c:pt idx="8">
                  <c:v>79039.946293094064</c:v>
                </c:pt>
                <c:pt idx="9">
                  <c:v>100049.23005759614</c:v>
                </c:pt>
                <c:pt idx="10">
                  <c:v>122601.4845805496</c:v>
                </c:pt>
                <c:pt idx="11">
                  <c:v>144937.88054452377</c:v>
                </c:pt>
                <c:pt idx="12">
                  <c:v>165502.51454244149</c:v>
                </c:pt>
                <c:pt idx="13">
                  <c:v>183604.84818495117</c:v>
                </c:pt>
                <c:pt idx="14">
                  <c:v>199297.0439842717</c:v>
                </c:pt>
                <c:pt idx="15">
                  <c:v>212878.75682111378</c:v>
                </c:pt>
                <c:pt idx="16">
                  <c:v>224649.21096573921</c:v>
                </c:pt>
                <c:pt idx="17">
                  <c:v>234868.44466575148</c:v>
                </c:pt>
                <c:pt idx="18">
                  <c:v>243758.88055113264</c:v>
                </c:pt>
                <c:pt idx="19">
                  <c:v>251509.82942764871</c:v>
                </c:pt>
                <c:pt idx="20">
                  <c:v>258282.07327896298</c:v>
                </c:pt>
                <c:pt idx="21">
                  <c:v>264212.09528841107</c:v>
                </c:pt>
                <c:pt idx="22">
                  <c:v>269415.81542193698</c:v>
                </c:pt>
                <c:pt idx="23">
                  <c:v>273991.81061752111</c:v>
                </c:pt>
                <c:pt idx="24">
                  <c:v>278024.0517420675</c:v>
                </c:pt>
                <c:pt idx="25">
                  <c:v>281584.21037084091</c:v>
                </c:pt>
                <c:pt idx="26">
                  <c:v>284733.5935980432</c:v>
                </c:pt>
                <c:pt idx="27">
                  <c:v>287524.76275760413</c:v>
                </c:pt>
                <c:pt idx="28">
                  <c:v>290002.88638454373</c:v>
                </c:pt>
                <c:pt idx="29">
                  <c:v>292206.87117274397</c:v>
                </c:pt>
                <c:pt idx="30">
                  <c:v>294170.30817196809</c:v>
                </c:pt>
                <c:pt idx="31">
                  <c:v>295922.26551000809</c:v>
                </c:pt>
                <c:pt idx="32">
                  <c:v>297487.95370703621</c:v>
                </c:pt>
                <c:pt idx="33">
                  <c:v>298889.28519214725</c:v>
                </c:pt>
                <c:pt idx="34">
                  <c:v>300145.34588533378</c:v>
                </c:pt>
                <c:pt idx="35">
                  <c:v>301272.79359007248</c:v>
                </c:pt>
                <c:pt idx="36">
                  <c:v>302286.19536337449</c:v>
                </c:pt>
                <c:pt idx="37">
                  <c:v>303198.31390654726</c:v>
                </c:pt>
                <c:pt idx="38">
                  <c:v>304020.35127480293</c:v>
                </c:pt>
                <c:pt idx="39">
                  <c:v>304762.1567713031</c:v>
                </c:pt>
                <c:pt idx="40">
                  <c:v>305432.40471551626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4B-4613-8E9A-E577206EC0BD}"/>
            </c:ext>
          </c:extLst>
        </c:ser>
        <c:ser>
          <c:idx val="1"/>
          <c:order val="1"/>
          <c:tx>
            <c:strRef>
              <c:f>'Total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market'!$M$3:$M$43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4B-4613-8E9A-E577206EC0BD}"/>
            </c:ext>
          </c:extLst>
        </c:ser>
        <c:ser>
          <c:idx val="2"/>
          <c:order val="2"/>
          <c:tx>
            <c:strRef>
              <c:f>'Total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market'!$N$3:$N$43</c:f>
              <c:numCache>
                <c:formatCode>0</c:formatCode>
                <c:ptCount val="41"/>
                <c:pt idx="0">
                  <c:v>529</c:v>
                </c:pt>
                <c:pt idx="1">
                  <c:v>676.02254298706544</c:v>
                </c:pt>
                <c:pt idx="2">
                  <c:v>877.27351007519019</c:v>
                </c:pt>
                <c:pt idx="3">
                  <c:v>1147.0748999963082</c:v>
                </c:pt>
                <c:pt idx="4">
                  <c:v>1498.6531955913135</c:v>
                </c:pt>
                <c:pt idx="5">
                  <c:v>1942.324482445611</c:v>
                </c:pt>
                <c:pt idx="6">
                  <c:v>2484.3435845314816</c:v>
                </c:pt>
                <c:pt idx="7">
                  <c:v>3126.6580515231676</c:v>
                </c:pt>
                <c:pt idx="8">
                  <c:v>3867.4487611079512</c:v>
                </c:pt>
                <c:pt idx="9">
                  <c:v>4702.173946651892</c:v>
                </c:pt>
                <c:pt idx="10">
                  <c:v>5624.8608987121997</c:v>
                </c:pt>
                <c:pt idx="11">
                  <c:v>6629.5038064433538</c:v>
                </c:pt>
                <c:pt idx="12">
                  <c:v>7711.53194370244</c:v>
                </c:pt>
                <c:pt idx="13">
                  <c:v>8869.3621753930311</c:v>
                </c:pt>
                <c:pt idx="14">
                  <c:v>10106.038498459082</c:v>
                </c:pt>
                <c:pt idx="15">
                  <c:v>11430.91613625939</c:v>
                </c:pt>
                <c:pt idx="16">
                  <c:v>12861.310285671501</c:v>
                </c:pt>
                <c:pt idx="17">
                  <c:v>14424.022019886894</c:v>
                </c:pt>
                <c:pt idx="18">
                  <c:v>16156.64929053529</c:v>
                </c:pt>
                <c:pt idx="19">
                  <c:v>18108.52061396217</c:v>
                </c:pt>
                <c:pt idx="20">
                  <c:v>20340.877110892645</c:v>
                </c:pt>
                <c:pt idx="21">
                  <c:v>22925.526233100711</c:v>
                </c:pt>
                <c:pt idx="22">
                  <c:v>25940.629729379103</c:v>
                </c:pt>
                <c:pt idx="23">
                  <c:v>29461.903236658931</c:v>
                </c:pt>
                <c:pt idx="24">
                  <c:v>33548.389076561791</c:v>
                </c:pt>
                <c:pt idx="25">
                  <c:v>38225.325476284896</c:v>
                </c:pt>
                <c:pt idx="26">
                  <c:v>43470.424320737482</c:v>
                </c:pt>
                <c:pt idx="27">
                  <c:v>49209.564118581307</c:v>
                </c:pt>
                <c:pt idx="28">
                  <c:v>55324.089347560599</c:v>
                </c:pt>
                <c:pt idx="29">
                  <c:v>61667.948249086199</c:v>
                </c:pt>
                <c:pt idx="30">
                  <c:v>68089.816419042923</c:v>
                </c:pt>
                <c:pt idx="31">
                  <c:v>74454.164672976563</c:v>
                </c:pt>
                <c:pt idx="32">
                  <c:v>80656.33103676702</c:v>
                </c:pt>
                <c:pt idx="33">
                  <c:v>86628.896000635534</c:v>
                </c:pt>
                <c:pt idx="34">
                  <c:v>92339.017135434289</c:v>
                </c:pt>
                <c:pt idx="35">
                  <c:v>97778.887276539273</c:v>
                </c:pt>
                <c:pt idx="36">
                  <c:v>102954.06699167368</c:v>
                </c:pt>
                <c:pt idx="37">
                  <c:v>107874.99310251765</c:v>
                </c:pt>
                <c:pt idx="38">
                  <c:v>112553.35700554028</c:v>
                </c:pt>
                <c:pt idx="39">
                  <c:v>117001.13252655933</c:v>
                </c:pt>
                <c:pt idx="40">
                  <c:v>121230.25216024209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4B-4613-8E9A-E577206EC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adopters'!$M$3:$M$43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8-4290-8177-D95F7978F242}"/>
            </c:ext>
          </c:extLst>
        </c:ser>
        <c:ser>
          <c:idx val="0"/>
          <c:order val="1"/>
          <c:tx>
            <c:strRef>
              <c:f>'Medium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adopters'!$L$3:$L$43</c:f>
              <c:numCache>
                <c:formatCode>0</c:formatCode>
                <c:ptCount val="41"/>
                <c:pt idx="0">
                  <c:v>26946</c:v>
                </c:pt>
                <c:pt idx="1">
                  <c:v>26879.689887181587</c:v>
                </c:pt>
                <c:pt idx="2">
                  <c:v>26758.495351474514</c:v>
                </c:pt>
                <c:pt idx="3">
                  <c:v>26575.060178031017</c:v>
                </c:pt>
                <c:pt idx="4">
                  <c:v>26335.704470175846</c:v>
                </c:pt>
                <c:pt idx="5">
                  <c:v>26053.949651420699</c:v>
                </c:pt>
                <c:pt idx="6">
                  <c:v>25743.927055990309</c:v>
                </c:pt>
                <c:pt idx="7">
                  <c:v>25416.897248427689</c:v>
                </c:pt>
                <c:pt idx="8">
                  <c:v>25079.924468491477</c:v>
                </c:pt>
                <c:pt idx="9">
                  <c:v>24735.323495660996</c:v>
                </c:pt>
                <c:pt idx="10">
                  <c:v>24380.004052427703</c:v>
                </c:pt>
                <c:pt idx="11">
                  <c:v>24004.200413539067</c:v>
                </c:pt>
                <c:pt idx="12">
                  <c:v>23589.28144665244</c:v>
                </c:pt>
                <c:pt idx="13">
                  <c:v>23104.660176716276</c:v>
                </c:pt>
                <c:pt idx="14">
                  <c:v>22504.815678475952</c:v>
                </c:pt>
                <c:pt idx="15">
                  <c:v>21730.106945937128</c:v>
                </c:pt>
                <c:pt idx="16">
                  <c:v>20719.523588913973</c:v>
                </c:pt>
                <c:pt idx="17">
                  <c:v>19442.89157334531</c:v>
                </c:pt>
                <c:pt idx="18">
                  <c:v>17938.565064987433</c:v>
                </c:pt>
                <c:pt idx="19">
                  <c:v>16314.586098751137</c:v>
                </c:pt>
                <c:pt idx="20">
                  <c:v>14700.062311588619</c:v>
                </c:pt>
                <c:pt idx="21">
                  <c:v>13193.463425444319</c:v>
                </c:pt>
                <c:pt idx="22">
                  <c:v>11845.132944083834</c:v>
                </c:pt>
                <c:pt idx="23">
                  <c:v>10666.805958253684</c:v>
                </c:pt>
                <c:pt idx="24">
                  <c:v>9648.5332627583448</c:v>
                </c:pt>
                <c:pt idx="25">
                  <c:v>8772.0195707765524</c:v>
                </c:pt>
                <c:pt idx="26">
                  <c:v>8017.8832126441685</c:v>
                </c:pt>
                <c:pt idx="27">
                  <c:v>7368.4512154344166</c:v>
                </c:pt>
                <c:pt idx="28">
                  <c:v>6808.3859943896159</c:v>
                </c:pt>
                <c:pt idx="29">
                  <c:v>6324.5807777948721</c:v>
                </c:pt>
                <c:pt idx="30">
                  <c:v>5905.8932110338928</c:v>
                </c:pt>
                <c:pt idx="31">
                  <c:v>5542.8720114025518</c:v>
                </c:pt>
                <c:pt idx="32">
                  <c:v>5227.5081177747761</c:v>
                </c:pt>
                <c:pt idx="33">
                  <c:v>4953.0156169224074</c:v>
                </c:pt>
                <c:pt idx="34">
                  <c:v>4713.6421715087045</c:v>
                </c:pt>
                <c:pt idx="35">
                  <c:v>4504.5068299078875</c:v>
                </c:pt>
                <c:pt idx="36">
                  <c:v>4321.462357180435</c:v>
                </c:pt>
                <c:pt idx="37">
                  <c:v>4160.9790301089552</c:v>
                </c:pt>
                <c:pt idx="38">
                  <c:v>4020.0469312803948</c:v>
                </c:pt>
                <c:pt idx="39">
                  <c:v>3896.0940130061081</c:v>
                </c:pt>
                <c:pt idx="40">
                  <c:v>3786.9174983393555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8-4290-8177-D95F7978F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adopters'!$P$3:$P$43</c:f>
              <c:numCache>
                <c:formatCode>0%</c:formatCode>
                <c:ptCount val="41"/>
                <c:pt idx="0">
                  <c:v>0.99325391075829972</c:v>
                </c:pt>
                <c:pt idx="1">
                  <c:v>0.99041370442541388</c:v>
                </c:pt>
                <c:pt idx="2">
                  <c:v>0.98653217797604975</c:v>
                </c:pt>
                <c:pt idx="3">
                  <c:v>0.98148187737228165</c:v>
                </c:pt>
                <c:pt idx="4">
                  <c:v>0.9752516343795099</c:v>
                </c:pt>
                <c:pt idx="5">
                  <c:v>0.96795705178320179</c:v>
                </c:pt>
                <c:pt idx="6">
                  <c:v>0.95980880558842607</c:v>
                </c:pt>
                <c:pt idx="7">
                  <c:v>0.9510558223237745</c:v>
                </c:pt>
                <c:pt idx="8">
                  <c:v>0.94192756802299238</c:v>
                </c:pt>
                <c:pt idx="9">
                  <c:v>0.93258996376083036</c:v>
                </c:pt>
                <c:pt idx="10">
                  <c:v>0.92311611126160731</c:v>
                </c:pt>
                <c:pt idx="11">
                  <c:v>0.91346586600591229</c:v>
                </c:pt>
                <c:pt idx="12">
                  <c:v>0.90346824257913227</c:v>
                </c:pt>
                <c:pt idx="13">
                  <c:v>0.89280399404741551</c:v>
                </c:pt>
                <c:pt idx="14">
                  <c:v>0.8809885576885087</c:v>
                </c:pt>
                <c:pt idx="15">
                  <c:v>0.86735606933636311</c:v>
                </c:pt>
                <c:pt idx="16">
                  <c:v>0.85104481864205195</c:v>
                </c:pt>
                <c:pt idx="17">
                  <c:v>0.83098757288586955</c:v>
                </c:pt>
                <c:pt idx="18">
                  <c:v>0.80592095844694878</c:v>
                </c:pt>
                <c:pt idx="19">
                  <c:v>0.77444814181204003</c:v>
                </c:pt>
                <c:pt idx="20">
                  <c:v>0.73521353842047921</c:v>
                </c:pt>
                <c:pt idx="21">
                  <c:v>0.68725704357917927</c:v>
                </c:pt>
                <c:pt idx="22">
                  <c:v>0.63056251336338254</c:v>
                </c:pt>
                <c:pt idx="23">
                  <c:v>0.56665035879460313</c:v>
                </c:pt>
                <c:pt idx="24">
                  <c:v>0.49883456564375506</c:v>
                </c:pt>
                <c:pt idx="25">
                  <c:v>0.43172812081774881</c:v>
                </c:pt>
                <c:pt idx="26">
                  <c:v>0.37000730383528918</c:v>
                </c:pt>
                <c:pt idx="27">
                  <c:v>0.31707661440220702</c:v>
                </c:pt>
                <c:pt idx="28">
                  <c:v>0.27439051288064992</c:v>
                </c:pt>
                <c:pt idx="29">
                  <c:v>0.24162075309461578</c:v>
                </c:pt>
                <c:pt idx="30">
                  <c:v>0.21729027019032335</c:v>
                </c:pt>
                <c:pt idx="31">
                  <c:v>0.19943001829135187</c:v>
                </c:pt>
                <c:pt idx="32">
                  <c:v>0.18606577229073812</c:v>
                </c:pt>
                <c:pt idx="33">
                  <c:v>0.17554096769843816</c:v>
                </c:pt>
                <c:pt idx="34">
                  <c:v>0.16670305918416989</c:v>
                </c:pt>
                <c:pt idx="35">
                  <c:v>0.15891844233861688</c:v>
                </c:pt>
                <c:pt idx="36">
                  <c:v>0.15190894297774435</c:v>
                </c:pt>
                <c:pt idx="37">
                  <c:v>0.14554629902315536</c:v>
                </c:pt>
                <c:pt idx="38">
                  <c:v>0.13974565320831994</c:v>
                </c:pt>
                <c:pt idx="39">
                  <c:v>0.13443960381886441</c:v>
                </c:pt>
                <c:pt idx="40">
                  <c:v>0.12957269198210203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C0-4534-80B5-51E8FF482CC5}"/>
            </c:ext>
          </c:extLst>
        </c:ser>
        <c:ser>
          <c:idx val="1"/>
          <c:order val="1"/>
          <c:tx>
            <c:strRef>
              <c:f>'Low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adopters'!$Q$3:$Q$43</c:f>
              <c:numCache>
                <c:formatCode>0%</c:formatCode>
                <c:ptCount val="41"/>
                <c:pt idx="0">
                  <c:v>6.7460892417002642E-3</c:v>
                </c:pt>
                <c:pt idx="1">
                  <c:v>9.5862955745860193E-3</c:v>
                </c:pt>
                <c:pt idx="2">
                  <c:v>1.3467822023950294E-2</c:v>
                </c:pt>
                <c:pt idx="3">
                  <c:v>1.8518122627718295E-2</c:v>
                </c:pt>
                <c:pt idx="4">
                  <c:v>2.4748365620490143E-2</c:v>
                </c:pt>
                <c:pt idx="5">
                  <c:v>3.2042948216798289E-2</c:v>
                </c:pt>
                <c:pt idx="6">
                  <c:v>4.0191194411573962E-2</c:v>
                </c:pt>
                <c:pt idx="7">
                  <c:v>4.8944177676225512E-2</c:v>
                </c:pt>
                <c:pt idx="8">
                  <c:v>5.8072431977007552E-2</c:v>
                </c:pt>
                <c:pt idx="9">
                  <c:v>6.7410036239169649E-2</c:v>
                </c:pt>
                <c:pt idx="10">
                  <c:v>7.6883888738392733E-2</c:v>
                </c:pt>
                <c:pt idx="11">
                  <c:v>8.6534133994087645E-2</c:v>
                </c:pt>
                <c:pt idx="12">
                  <c:v>9.6531757420867711E-2</c:v>
                </c:pt>
                <c:pt idx="13">
                  <c:v>0.10719600595258448</c:v>
                </c:pt>
                <c:pt idx="14">
                  <c:v>0.11901144231149131</c:v>
                </c:pt>
                <c:pt idx="15">
                  <c:v>0.13264393066363689</c:v>
                </c:pt>
                <c:pt idx="16">
                  <c:v>0.14895518135794802</c:v>
                </c:pt>
                <c:pt idx="17">
                  <c:v>0.16901242711413048</c:v>
                </c:pt>
                <c:pt idx="18">
                  <c:v>0.19407904155305128</c:v>
                </c:pt>
                <c:pt idx="19">
                  <c:v>0.22555185818796</c:v>
                </c:pt>
                <c:pt idx="20">
                  <c:v>0.26478646157952085</c:v>
                </c:pt>
                <c:pt idx="21">
                  <c:v>0.31274295642082067</c:v>
                </c:pt>
                <c:pt idx="22">
                  <c:v>0.36943748663661741</c:v>
                </c:pt>
                <c:pt idx="23">
                  <c:v>0.43334964120539698</c:v>
                </c:pt>
                <c:pt idx="24">
                  <c:v>0.50116543435624494</c:v>
                </c:pt>
                <c:pt idx="25">
                  <c:v>0.56827187918225108</c:v>
                </c:pt>
                <c:pt idx="26">
                  <c:v>0.62999269616471076</c:v>
                </c:pt>
                <c:pt idx="27">
                  <c:v>0.68292338559779286</c:v>
                </c:pt>
                <c:pt idx="28">
                  <c:v>0.72560948711935014</c:v>
                </c:pt>
                <c:pt idx="29">
                  <c:v>0.75837924690538427</c:v>
                </c:pt>
                <c:pt idx="30">
                  <c:v>0.78270972980967657</c:v>
                </c:pt>
                <c:pt idx="31">
                  <c:v>0.80056998170864824</c:v>
                </c:pt>
                <c:pt idx="32">
                  <c:v>0.81393422770926183</c:v>
                </c:pt>
                <c:pt idx="33">
                  <c:v>0.82445903230156192</c:v>
                </c:pt>
                <c:pt idx="34">
                  <c:v>0.83329694081583017</c:v>
                </c:pt>
                <c:pt idx="35">
                  <c:v>0.84108155766138304</c:v>
                </c:pt>
                <c:pt idx="36">
                  <c:v>0.84809105702225562</c:v>
                </c:pt>
                <c:pt idx="37">
                  <c:v>0.8544537009768447</c:v>
                </c:pt>
                <c:pt idx="38">
                  <c:v>0.86025434679168011</c:v>
                </c:pt>
                <c:pt idx="39">
                  <c:v>0.86556039618113567</c:v>
                </c:pt>
                <c:pt idx="40">
                  <c:v>0.87042730801789792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0-4534-80B5-51E8FF48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adopters'!$M$3:$M$43</c:f>
              <c:numCache>
                <c:formatCode>0</c:formatCode>
                <c:ptCount val="41"/>
                <c:pt idx="0">
                  <c:v>27</c:v>
                </c:pt>
                <c:pt idx="1">
                  <c:v>36.610830714443033</c:v>
                </c:pt>
                <c:pt idx="2">
                  <c:v>50.53145464581327</c:v>
                </c:pt>
                <c:pt idx="3">
                  <c:v>70.224076047440619</c:v>
                </c:pt>
                <c:pt idx="4">
                  <c:v>97.189662961454076</c:v>
                </c:pt>
                <c:pt idx="5">
                  <c:v>132.7266538987285</c:v>
                </c:pt>
                <c:pt idx="6">
                  <c:v>177.70462595293577</c:v>
                </c:pt>
                <c:pt idx="7">
                  <c:v>232.43610074343266</c:v>
                </c:pt>
                <c:pt idx="8">
                  <c:v>296.68264542627446</c:v>
                </c:pt>
                <c:pt idx="9">
                  <c:v>369.7769233657736</c:v>
                </c:pt>
                <c:pt idx="10">
                  <c:v>450.81570824522612</c:v>
                </c:pt>
                <c:pt idx="11">
                  <c:v>538.88322670368757</c:v>
                </c:pt>
                <c:pt idx="12">
                  <c:v>633.28236403616188</c:v>
                </c:pt>
                <c:pt idx="13">
                  <c:v>733.76681820799479</c:v>
                </c:pt>
                <c:pt idx="14">
                  <c:v>840.77370753077912</c:v>
                </c:pt>
                <c:pt idx="15">
                  <c:v>955.65582208193223</c:v>
                </c:pt>
                <c:pt idx="16">
                  <c:v>1080.9114083635072</c:v>
                </c:pt>
                <c:pt idx="17">
                  <c:v>1220.408939358826</c:v>
                </c:pt>
                <c:pt idx="18">
                  <c:v>1379.5977633611162</c:v>
                </c:pt>
                <c:pt idx="19">
                  <c:v>1565.6681580018776</c:v>
                </c:pt>
                <c:pt idx="20">
                  <c:v>1787.5604471322149</c:v>
                </c:pt>
                <c:pt idx="21">
                  <c:v>2055.6189647609121</c:v>
                </c:pt>
                <c:pt idx="22">
                  <c:v>2380.580606798937</c:v>
                </c:pt>
                <c:pt idx="23">
                  <c:v>2771.6044262182468</c:v>
                </c:pt>
                <c:pt idx="24">
                  <c:v>3233.3967857264388</c:v>
                </c:pt>
                <c:pt idx="25">
                  <c:v>3763.247272438869</c:v>
                </c:pt>
                <c:pt idx="26">
                  <c:v>4349.5107369170973</c:v>
                </c:pt>
                <c:pt idx="27">
                  <c:v>4972.8193361130725</c:v>
                </c:pt>
                <c:pt idx="28">
                  <c:v>5609.8162915316425</c:v>
                </c:pt>
                <c:pt idx="29">
                  <c:v>6237.7030592185802</c:v>
                </c:pt>
                <c:pt idx="30">
                  <c:v>6837.7655753191966</c:v>
                </c:pt>
                <c:pt idx="31">
                  <c:v>7397.0879418859122</c:v>
                </c:pt>
                <c:pt idx="32">
                  <c:v>7908.6789635630385</c:v>
                </c:pt>
                <c:pt idx="33">
                  <c:v>8370.5939301398375</c:v>
                </c:pt>
                <c:pt idx="34">
                  <c:v>8784.5343810295253</c:v>
                </c:pt>
                <c:pt idx="35">
                  <c:v>9154.2805290271535</c:v>
                </c:pt>
                <c:pt idx="36">
                  <c:v>9484.3286039373816</c:v>
                </c:pt>
                <c:pt idx="37">
                  <c:v>9779.0637038168425</c:v>
                </c:pt>
                <c:pt idx="38">
                  <c:v>10042.472892722428</c:v>
                </c:pt>
                <c:pt idx="39">
                  <c:v>10278.117011067217</c:v>
                </c:pt>
                <c:pt idx="40">
                  <c:v>10489.159261673934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8-4B9E-936D-8238BA3F6B95}"/>
            </c:ext>
          </c:extLst>
        </c:ser>
        <c:ser>
          <c:idx val="0"/>
          <c:order val="1"/>
          <c:tx>
            <c:strRef>
              <c:f>'Low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adopters'!$L$3:$L$43</c:f>
              <c:numCache>
                <c:formatCode>0</c:formatCode>
                <c:ptCount val="41"/>
                <c:pt idx="0">
                  <c:v>13473</c:v>
                </c:pt>
                <c:pt idx="1">
                  <c:v>13463.389169285556</c:v>
                </c:pt>
                <c:pt idx="2">
                  <c:v>13449.468545354186</c:v>
                </c:pt>
                <c:pt idx="3">
                  <c:v>13429.775923952559</c:v>
                </c:pt>
                <c:pt idx="4">
                  <c:v>13402.810337038545</c:v>
                </c:pt>
                <c:pt idx="5">
                  <c:v>13367.27334610127</c:v>
                </c:pt>
                <c:pt idx="6">
                  <c:v>13322.295374047064</c:v>
                </c:pt>
                <c:pt idx="7">
                  <c:v>13267.563899256567</c:v>
                </c:pt>
                <c:pt idx="8">
                  <c:v>13203.317354573726</c:v>
                </c:pt>
                <c:pt idx="9">
                  <c:v>13130.223076634227</c:v>
                </c:pt>
                <c:pt idx="10">
                  <c:v>13049.184291754775</c:v>
                </c:pt>
                <c:pt idx="11">
                  <c:v>12961.116773296313</c:v>
                </c:pt>
                <c:pt idx="12">
                  <c:v>12866.717635963838</c:v>
                </c:pt>
                <c:pt idx="13">
                  <c:v>12766.233181792006</c:v>
                </c:pt>
                <c:pt idx="14">
                  <c:v>12659.226292469222</c:v>
                </c:pt>
                <c:pt idx="15">
                  <c:v>12544.344177918068</c:v>
                </c:pt>
                <c:pt idx="16">
                  <c:v>12419.088591636493</c:v>
                </c:pt>
                <c:pt idx="17">
                  <c:v>12279.591060641174</c:v>
                </c:pt>
                <c:pt idx="18">
                  <c:v>12120.402236638884</c:v>
                </c:pt>
                <c:pt idx="19">
                  <c:v>11934.331841998122</c:v>
                </c:pt>
                <c:pt idx="20">
                  <c:v>11712.439552867785</c:v>
                </c:pt>
                <c:pt idx="21">
                  <c:v>11444.381035239086</c:v>
                </c:pt>
                <c:pt idx="22">
                  <c:v>11119.419393201062</c:v>
                </c:pt>
                <c:pt idx="23">
                  <c:v>10728.395573781752</c:v>
                </c:pt>
                <c:pt idx="24">
                  <c:v>10266.60321427356</c:v>
                </c:pt>
                <c:pt idx="25">
                  <c:v>9736.7527275611301</c:v>
                </c:pt>
                <c:pt idx="26">
                  <c:v>9150.4892630829017</c:v>
                </c:pt>
                <c:pt idx="27">
                  <c:v>8527.1806638869275</c:v>
                </c:pt>
                <c:pt idx="28">
                  <c:v>7890.1837084683575</c:v>
                </c:pt>
                <c:pt idx="29">
                  <c:v>7262.2969407814198</c:v>
                </c:pt>
                <c:pt idx="30">
                  <c:v>6662.2344246808043</c:v>
                </c:pt>
                <c:pt idx="31">
                  <c:v>6102.9120581140887</c:v>
                </c:pt>
                <c:pt idx="32">
                  <c:v>5591.3210364369634</c:v>
                </c:pt>
                <c:pt idx="33">
                  <c:v>5129.4060698601643</c:v>
                </c:pt>
                <c:pt idx="34">
                  <c:v>4715.4656189704774</c:v>
                </c:pt>
                <c:pt idx="35">
                  <c:v>4345.7194709728501</c:v>
                </c:pt>
                <c:pt idx="36">
                  <c:v>4015.6713960626221</c:v>
                </c:pt>
                <c:pt idx="37">
                  <c:v>3720.9362961831616</c:v>
                </c:pt>
                <c:pt idx="38">
                  <c:v>3457.5271072775772</c:v>
                </c:pt>
                <c:pt idx="39">
                  <c:v>3221.8829889327885</c:v>
                </c:pt>
                <c:pt idx="40">
                  <c:v>3010.840738326071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8-4B9E-936D-8238BA3F6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majority'!$P$3:$P$43</c:f>
              <c:numCache>
                <c:formatCode>0%</c:formatCode>
                <c:ptCount val="41"/>
                <c:pt idx="0">
                  <c:v>0.9726561604948385</c:v>
                </c:pt>
                <c:pt idx="1">
                  <c:v>0.93963832603094166</c:v>
                </c:pt>
                <c:pt idx="2">
                  <c:v>0.89755780080936376</c:v>
                </c:pt>
                <c:pt idx="3">
                  <c:v>0.85062452025768687</c:v>
                </c:pt>
                <c:pt idx="4">
                  <c:v>0.79897074503144894</c:v>
                </c:pt>
                <c:pt idx="5">
                  <c:v>0.74049687203905101</c:v>
                </c:pt>
                <c:pt idx="6">
                  <c:v>0.6728262561231072</c:v>
                </c:pt>
                <c:pt idx="7">
                  <c:v>0.59556234455814372</c:v>
                </c:pt>
                <c:pt idx="8">
                  <c:v>0.51335299911123555</c:v>
                </c:pt>
                <c:pt idx="9">
                  <c:v>0.43721713093873371</c:v>
                </c:pt>
                <c:pt idx="10">
                  <c:v>0.37920965423081759</c:v>
                </c:pt>
                <c:pt idx="11">
                  <c:v>0.34278147814859461</c:v>
                </c:pt>
                <c:pt idx="12">
                  <c:v>0.32110603226687034</c:v>
                </c:pt>
                <c:pt idx="13">
                  <c:v>0.30594222294009765</c:v>
                </c:pt>
                <c:pt idx="14">
                  <c:v>0.29358744721429331</c:v>
                </c:pt>
                <c:pt idx="15">
                  <c:v>0.28306627051884409</c:v>
                </c:pt>
                <c:pt idx="16">
                  <c:v>0.27398794057902554</c:v>
                </c:pt>
                <c:pt idx="17">
                  <c:v>0.26608941024076582</c:v>
                </c:pt>
                <c:pt idx="18">
                  <c:v>0.25917643240798621</c:v>
                </c:pt>
                <c:pt idx="19">
                  <c:v>0.25310022654805275</c:v>
                </c:pt>
                <c:pt idx="20">
                  <c:v>0.24774330025220243</c:v>
                </c:pt>
                <c:pt idx="21">
                  <c:v>0.24301043683023829</c:v>
                </c:pt>
                <c:pt idx="22">
                  <c:v>0.238822791005568</c:v>
                </c:pt>
                <c:pt idx="23">
                  <c:v>0.23511391539895601</c:v>
                </c:pt>
                <c:pt idx="24">
                  <c:v>0.23182701818559903</c:v>
                </c:pt>
                <c:pt idx="25">
                  <c:v>0.22891302308140787</c:v>
                </c:pt>
                <c:pt idx="26">
                  <c:v>0.22632916209795348</c:v>
                </c:pt>
                <c:pt idx="27">
                  <c:v>0.22403792817979376</c:v>
                </c:pt>
                <c:pt idx="28">
                  <c:v>0.22200627504432691</c:v>
                </c:pt>
                <c:pt idx="29">
                  <c:v>0.2202049898243896</c:v>
                </c:pt>
                <c:pt idx="30">
                  <c:v>0.21860818885007802</c:v>
                </c:pt>
                <c:pt idx="31">
                  <c:v>0.21719290308844544</c:v>
                </c:pt>
                <c:pt idx="32">
                  <c:v>0.21593873044278494</c:v>
                </c:pt>
                <c:pt idx="33">
                  <c:v>0.21482753921313408</c:v>
                </c:pt>
                <c:pt idx="34">
                  <c:v>0.21384321176197088</c:v>
                </c:pt>
                <c:pt idx="35">
                  <c:v>0.21297142060997284</c:v>
                </c:pt>
                <c:pt idx="36">
                  <c:v>0.21219943132934946</c:v>
                </c:pt>
                <c:pt idx="37">
                  <c:v>0.2115159280532011</c:v>
                </c:pt>
                <c:pt idx="38">
                  <c:v>0.21091085840924603</c:v>
                </c:pt>
                <c:pt idx="39">
                  <c:v>0.21037529536900115</c:v>
                </c:pt>
                <c:pt idx="40">
                  <c:v>0.2099013139817513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2B-4275-91B0-0F73320B3E45}"/>
            </c:ext>
          </c:extLst>
        </c:ser>
        <c:ser>
          <c:idx val="1"/>
          <c:order val="1"/>
          <c:tx>
            <c:strRef>
              <c:f>'High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majority'!$Q$3:$Q$43</c:f>
              <c:numCache>
                <c:formatCode>0%</c:formatCode>
                <c:ptCount val="41"/>
                <c:pt idx="0">
                  <c:v>2.7343839505161546E-2</c:v>
                </c:pt>
                <c:pt idx="1">
                  <c:v>6.0361673969058331E-2</c:v>
                </c:pt>
                <c:pt idx="2">
                  <c:v>0.10244219919063627</c:v>
                </c:pt>
                <c:pt idx="3">
                  <c:v>0.14937547974231311</c:v>
                </c:pt>
                <c:pt idx="4">
                  <c:v>0.20102925496855104</c:v>
                </c:pt>
                <c:pt idx="5">
                  <c:v>0.25950312796094893</c:v>
                </c:pt>
                <c:pt idx="6">
                  <c:v>0.3271737438768928</c:v>
                </c:pt>
                <c:pt idx="7">
                  <c:v>0.40443765544185628</c:v>
                </c:pt>
                <c:pt idx="8">
                  <c:v>0.48664700088876456</c:v>
                </c:pt>
                <c:pt idx="9">
                  <c:v>0.5627828690612664</c:v>
                </c:pt>
                <c:pt idx="10">
                  <c:v>0.62079034576918246</c:v>
                </c:pt>
                <c:pt idx="11">
                  <c:v>0.65721852185140539</c:v>
                </c:pt>
                <c:pt idx="12">
                  <c:v>0.67889396773312971</c:v>
                </c:pt>
                <c:pt idx="13">
                  <c:v>0.69405777705990235</c:v>
                </c:pt>
                <c:pt idx="14">
                  <c:v>0.70641255278570669</c:v>
                </c:pt>
                <c:pt idx="15">
                  <c:v>0.71693372948115597</c:v>
                </c:pt>
                <c:pt idx="16">
                  <c:v>0.72601205942097446</c:v>
                </c:pt>
                <c:pt idx="17">
                  <c:v>0.73391058975923418</c:v>
                </c:pt>
                <c:pt idx="18">
                  <c:v>0.74082356759201384</c:v>
                </c:pt>
                <c:pt idx="19">
                  <c:v>0.74689977345194725</c:v>
                </c:pt>
                <c:pt idx="20">
                  <c:v>0.75225669974779752</c:v>
                </c:pt>
                <c:pt idx="21">
                  <c:v>0.75698956316976174</c:v>
                </c:pt>
                <c:pt idx="22">
                  <c:v>0.76117720899443209</c:v>
                </c:pt>
                <c:pt idx="23">
                  <c:v>0.7648860846010439</c:v>
                </c:pt>
                <c:pt idx="24">
                  <c:v>0.76817298181440097</c:v>
                </c:pt>
                <c:pt idx="25">
                  <c:v>0.77108697691859207</c:v>
                </c:pt>
                <c:pt idx="26">
                  <c:v>0.77367083790204649</c:v>
                </c:pt>
                <c:pt idx="27">
                  <c:v>0.77596207182020616</c:v>
                </c:pt>
                <c:pt idx="28">
                  <c:v>0.77799372495567309</c:v>
                </c:pt>
                <c:pt idx="29">
                  <c:v>0.77979501017561048</c:v>
                </c:pt>
                <c:pt idx="30">
                  <c:v>0.78139181114992196</c:v>
                </c:pt>
                <c:pt idx="31">
                  <c:v>0.78280709691155459</c:v>
                </c:pt>
                <c:pt idx="32">
                  <c:v>0.78406126955721511</c:v>
                </c:pt>
                <c:pt idx="33">
                  <c:v>0.78517246078686587</c:v>
                </c:pt>
                <c:pt idx="34">
                  <c:v>0.78615678823802915</c:v>
                </c:pt>
                <c:pt idx="35">
                  <c:v>0.78702857939002713</c:v>
                </c:pt>
                <c:pt idx="36">
                  <c:v>0.78780056867065062</c:v>
                </c:pt>
                <c:pt idx="37">
                  <c:v>0.78848407194679881</c:v>
                </c:pt>
                <c:pt idx="38">
                  <c:v>0.78908914159075405</c:v>
                </c:pt>
                <c:pt idx="39">
                  <c:v>0.78962470463099887</c:v>
                </c:pt>
                <c:pt idx="40">
                  <c:v>0.79009868601824862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B-4275-91B0-0F73320B3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1137.0637524373305</c:v>
                </c:pt>
                <c:pt idx="2">
                  <c:v>2825.0816045633087</c:v>
                </c:pt>
                <c:pt idx="3">
                  <c:v>5524.2486722646072</c:v>
                </c:pt>
                <c:pt idx="4">
                  <c:v>9200.1215057914014</c:v>
                </c:pt>
                <c:pt idx="5">
                  <c:v>13820.469095980923</c:v>
                </c:pt>
                <c:pt idx="6">
                  <c:v>19425.055687596294</c:v>
                </c:pt>
                <c:pt idx="7">
                  <c:v>26121.034630319256</c:v>
                </c:pt>
                <c:pt idx="8">
                  <c:v>34008.207487356573</c:v>
                </c:pt>
                <c:pt idx="9">
                  <c:v>43021.737280147252</c:v>
                </c:pt>
                <c:pt idx="10">
                  <c:v>52762.237115296841</c:v>
                </c:pt>
                <c:pt idx="11">
                  <c:v>62525.079623407713</c:v>
                </c:pt>
                <c:pt idx="12">
                  <c:v>71627.462405303988</c:v>
                </c:pt>
                <c:pt idx="13">
                  <c:v>79727.597145529682</c:v>
                </c:pt>
                <c:pt idx="14">
                  <c:v>86806.108762140619</c:v>
                </c:pt>
                <c:pt idx="15">
                  <c:v>92963.653426255085</c:v>
                </c:pt>
                <c:pt idx="16">
                  <c:v>98312.943334580254</c:v>
                </c:pt>
                <c:pt idx="17">
                  <c:v>102958.12808647256</c:v>
                </c:pt>
                <c:pt idx="18">
                  <c:v>106992.36243840304</c:v>
                </c:pt>
                <c:pt idx="19">
                  <c:v>110497.67658806732</c:v>
                </c:pt>
                <c:pt idx="20">
                  <c:v>113545.6042943386</c:v>
                </c:pt>
                <c:pt idx="21">
                  <c:v>116198.14070695419</c:v>
                </c:pt>
                <c:pt idx="22">
                  <c:v>118508.80643785666</c:v>
                </c:pt>
                <c:pt idx="23">
                  <c:v>120523.70046972808</c:v>
                </c:pt>
                <c:pt idx="24">
                  <c:v>122282.48324353121</c:v>
                </c:pt>
                <c:pt idx="25">
                  <c:v>123819.26412154085</c:v>
                </c:pt>
                <c:pt idx="26">
                  <c:v>125163.38568314552</c:v>
                </c:pt>
                <c:pt idx="27">
                  <c:v>126340.10718378297</c:v>
                </c:pt>
                <c:pt idx="28">
                  <c:v>127371.19451352861</c:v>
                </c:pt>
                <c:pt idx="29">
                  <c:v>128275.42617838172</c:v>
                </c:pt>
                <c:pt idx="30">
                  <c:v>129069.02540540404</c:v>
                </c:pt>
                <c:pt idx="31">
                  <c:v>129766.02816606933</c:v>
                </c:pt>
                <c:pt idx="32">
                  <c:v>130378.59615321489</c:v>
                </c:pt>
                <c:pt idx="33">
                  <c:v>130917.28279244456</c:v>
                </c:pt>
                <c:pt idx="34">
                  <c:v>131391.25936758926</c:v>
                </c:pt>
                <c:pt idx="35">
                  <c:v>131808.50737467126</c:v>
                </c:pt>
                <c:pt idx="36">
                  <c:v>132175.98233217344</c:v>
                </c:pt>
                <c:pt idx="37">
                  <c:v>132499.75348541333</c:v>
                </c:pt>
                <c:pt idx="38">
                  <c:v>132785.12315333867</c:v>
                </c:pt>
                <c:pt idx="39">
                  <c:v>133036.72887300025</c:v>
                </c:pt>
                <c:pt idx="40">
                  <c:v>133258.63099214013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1-4982-990B-BAC91CDADDF7}"/>
            </c:ext>
          </c:extLst>
        </c:ser>
        <c:ser>
          <c:idx val="0"/>
          <c:order val="1"/>
          <c:tx>
            <c:strRef>
              <c:f>'High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168862.93624756267</c:v>
                </c:pt>
                <c:pt idx="2">
                  <c:v>167174.91839543669</c:v>
                </c:pt>
                <c:pt idx="3">
                  <c:v>164475.75132773537</c:v>
                </c:pt>
                <c:pt idx="4">
                  <c:v>160799.87849420859</c:v>
                </c:pt>
                <c:pt idx="5">
                  <c:v>156179.53090401908</c:v>
                </c:pt>
                <c:pt idx="6">
                  <c:v>150574.94431240371</c:v>
                </c:pt>
                <c:pt idx="7">
                  <c:v>143878.96536968072</c:v>
                </c:pt>
                <c:pt idx="8">
                  <c:v>135991.79251264341</c:v>
                </c:pt>
                <c:pt idx="9">
                  <c:v>126978.26271985275</c:v>
                </c:pt>
                <c:pt idx="10">
                  <c:v>117237.76288470317</c:v>
                </c:pt>
                <c:pt idx="11">
                  <c:v>107474.9203765923</c:v>
                </c:pt>
                <c:pt idx="12">
                  <c:v>98372.537594696027</c:v>
                </c:pt>
                <c:pt idx="13">
                  <c:v>90272.402854470332</c:v>
                </c:pt>
                <c:pt idx="14">
                  <c:v>83193.891237859396</c:v>
                </c:pt>
                <c:pt idx="15">
                  <c:v>77036.34657374493</c:v>
                </c:pt>
                <c:pt idx="16">
                  <c:v>71687.056665419761</c:v>
                </c:pt>
                <c:pt idx="17">
                  <c:v>67041.871913527459</c:v>
                </c:pt>
                <c:pt idx="18">
                  <c:v>63007.637561596966</c:v>
                </c:pt>
                <c:pt idx="19">
                  <c:v>59502.323411932688</c:v>
                </c:pt>
                <c:pt idx="20">
                  <c:v>56454.395705661402</c:v>
                </c:pt>
                <c:pt idx="21">
                  <c:v>53801.859293045803</c:v>
                </c:pt>
                <c:pt idx="22">
                  <c:v>51491.193562143329</c:v>
                </c:pt>
                <c:pt idx="23">
                  <c:v>49476.299530271928</c:v>
                </c:pt>
                <c:pt idx="24">
                  <c:v>47717.516756468787</c:v>
                </c:pt>
                <c:pt idx="25">
                  <c:v>46180.735878459149</c:v>
                </c:pt>
                <c:pt idx="26">
                  <c:v>44836.61431685448</c:v>
                </c:pt>
                <c:pt idx="27">
                  <c:v>43659.892816217034</c:v>
                </c:pt>
                <c:pt idx="28">
                  <c:v>42628.805486471392</c:v>
                </c:pt>
                <c:pt idx="29">
                  <c:v>41724.573821618265</c:v>
                </c:pt>
                <c:pt idx="30">
                  <c:v>40930.974594595937</c:v>
                </c:pt>
                <c:pt idx="31">
                  <c:v>40233.971833930642</c:v>
                </c:pt>
                <c:pt idx="32">
                  <c:v>39621.403846785084</c:v>
                </c:pt>
                <c:pt idx="33">
                  <c:v>39082.717207555426</c:v>
                </c:pt>
                <c:pt idx="34">
                  <c:v>38608.740632410736</c:v>
                </c:pt>
                <c:pt idx="35">
                  <c:v>38191.492625328734</c:v>
                </c:pt>
                <c:pt idx="36">
                  <c:v>37824.017667826563</c:v>
                </c:pt>
                <c:pt idx="37">
                  <c:v>37500.246514586695</c:v>
                </c:pt>
                <c:pt idx="38">
                  <c:v>37214.876846661333</c:v>
                </c:pt>
                <c:pt idx="39">
                  <c:v>36963.271126999774</c:v>
                </c:pt>
                <c:pt idx="40">
                  <c:v>36741.369007859903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1-4982-990B-BAC91CDA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majority'!$P$3:$P$43</c:f>
              <c:numCache>
                <c:formatCode>0%</c:formatCode>
                <c:ptCount val="41"/>
                <c:pt idx="0">
                  <c:v>0.98305267515763795</c:v>
                </c:pt>
                <c:pt idx="1">
                  <c:v>0.96882573026466567</c:v>
                </c:pt>
                <c:pt idx="2">
                  <c:v>0.95054298569749351</c:v>
                </c:pt>
                <c:pt idx="3">
                  <c:v>0.93036388801211445</c:v>
                </c:pt>
                <c:pt idx="4">
                  <c:v>0.91009089625710449</c:v>
                </c:pt>
                <c:pt idx="5">
                  <c:v>0.89069268600473894</c:v>
                </c:pt>
                <c:pt idx="6">
                  <c:v>0.87245465665398247</c:v>
                </c:pt>
                <c:pt idx="7">
                  <c:v>0.855223250128192</c:v>
                </c:pt>
                <c:pt idx="8">
                  <c:v>0.83854583195798438</c:v>
                </c:pt>
                <c:pt idx="9">
                  <c:v>0.82169642078195437</c:v>
                </c:pt>
                <c:pt idx="10">
                  <c:v>0.80361798497774406</c:v>
                </c:pt>
                <c:pt idx="11">
                  <c:v>0.78281808241885642</c:v>
                </c:pt>
                <c:pt idx="12">
                  <c:v>0.75727996521582153</c:v>
                </c:pt>
                <c:pt idx="13">
                  <c:v>0.72452213796896892</c:v>
                </c:pt>
                <c:pt idx="14">
                  <c:v>0.68206458618992727</c:v>
                </c:pt>
                <c:pt idx="15">
                  <c:v>0.62863772332744505</c:v>
                </c:pt>
                <c:pt idx="16">
                  <c:v>0.5660735029279651</c:v>
                </c:pt>
                <c:pt idx="17">
                  <c:v>0.50047636492364267</c:v>
                </c:pt>
                <c:pt idx="18">
                  <c:v>0.44035795003886657</c:v>
                </c:pt>
                <c:pt idx="19">
                  <c:v>0.39211161266509348</c:v>
                </c:pt>
                <c:pt idx="20">
                  <c:v>0.35708700070152216</c:v>
                </c:pt>
                <c:pt idx="21">
                  <c:v>0.33266137833917198</c:v>
                </c:pt>
                <c:pt idx="22">
                  <c:v>0.3150942356833259</c:v>
                </c:pt>
                <c:pt idx="23">
                  <c:v>0.30146207987514673</c:v>
                </c:pt>
                <c:pt idx="24">
                  <c:v>0.29009335294433003</c:v>
                </c:pt>
                <c:pt idx="25">
                  <c:v>0.2802018374500479</c:v>
                </c:pt>
                <c:pt idx="26">
                  <c:v>0.27143175739328712</c:v>
                </c:pt>
                <c:pt idx="27">
                  <c:v>0.26359145043094162</c:v>
                </c:pt>
                <c:pt idx="28">
                  <c:v>0.25654949319478498</c:v>
                </c:pt>
                <c:pt idx="29">
                  <c:v>0.25020334379574072</c:v>
                </c:pt>
                <c:pt idx="30">
                  <c:v>0.2444693416907612</c:v>
                </c:pt>
                <c:pt idx="31">
                  <c:v>0.23927782348207946</c:v>
                </c:pt>
                <c:pt idx="32">
                  <c:v>0.23456988986701383</c:v>
                </c:pt>
                <c:pt idx="33">
                  <c:v>0.23029508925170764</c:v>
                </c:pt>
                <c:pt idx="34">
                  <c:v>0.2264097201072629</c:v>
                </c:pt>
                <c:pt idx="35">
                  <c:v>0.22287556622834773</c:v>
                </c:pt>
                <c:pt idx="36">
                  <c:v>0.21965893964720448</c:v>
                </c:pt>
                <c:pt idx="37">
                  <c:v>0.21672994513071175</c:v>
                </c:pt>
                <c:pt idx="38">
                  <c:v>0.21406190625454327</c:v>
                </c:pt>
                <c:pt idx="39">
                  <c:v>0.21163091069757678</c:v>
                </c:pt>
                <c:pt idx="40">
                  <c:v>0.20941544452956581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D1-4825-9D11-638EB1602BF6}"/>
            </c:ext>
          </c:extLst>
        </c:ser>
        <c:ser>
          <c:idx val="1"/>
          <c:order val="1"/>
          <c:tx>
            <c:strRef>
              <c:f>'Medium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majority'!$Q$3:$Q$43</c:f>
              <c:numCache>
                <c:formatCode>0%</c:formatCode>
                <c:ptCount val="41"/>
                <c:pt idx="0">
                  <c:v>1.6947324842362055E-2</c:v>
                </c:pt>
                <c:pt idx="1">
                  <c:v>3.1174269735334343E-2</c:v>
                </c:pt>
                <c:pt idx="2">
                  <c:v>4.9457014302506472E-2</c:v>
                </c:pt>
                <c:pt idx="3">
                  <c:v>6.9636111987885455E-2</c:v>
                </c:pt>
                <c:pt idx="4">
                  <c:v>8.9909103742895582E-2</c:v>
                </c:pt>
                <c:pt idx="5">
                  <c:v>0.10930731399526096</c:v>
                </c:pt>
                <c:pt idx="6">
                  <c:v>0.12754534334601761</c:v>
                </c:pt>
                <c:pt idx="7">
                  <c:v>0.14477674987180805</c:v>
                </c:pt>
                <c:pt idx="8">
                  <c:v>0.16145416804201568</c:v>
                </c:pt>
                <c:pt idx="9">
                  <c:v>0.17830357921804552</c:v>
                </c:pt>
                <c:pt idx="10">
                  <c:v>0.19638201502225602</c:v>
                </c:pt>
                <c:pt idx="11">
                  <c:v>0.21718191758114366</c:v>
                </c:pt>
                <c:pt idx="12">
                  <c:v>0.24272003478417839</c:v>
                </c:pt>
                <c:pt idx="13">
                  <c:v>0.27547786203103114</c:v>
                </c:pt>
                <c:pt idx="14">
                  <c:v>0.31793541381007273</c:v>
                </c:pt>
                <c:pt idx="15">
                  <c:v>0.37136227667255495</c:v>
                </c:pt>
                <c:pt idx="16">
                  <c:v>0.4339264970720349</c:v>
                </c:pt>
                <c:pt idx="17">
                  <c:v>0.49952363507635728</c:v>
                </c:pt>
                <c:pt idx="18">
                  <c:v>0.55964204996113343</c:v>
                </c:pt>
                <c:pt idx="19">
                  <c:v>0.60788838733490658</c:v>
                </c:pt>
                <c:pt idx="20">
                  <c:v>0.64291299929847778</c:v>
                </c:pt>
                <c:pt idx="21">
                  <c:v>0.66733862166082802</c:v>
                </c:pt>
                <c:pt idx="22">
                  <c:v>0.68490576431667405</c:v>
                </c:pt>
                <c:pt idx="23">
                  <c:v>0.69853792012485327</c:v>
                </c:pt>
                <c:pt idx="24">
                  <c:v>0.70990664705566997</c:v>
                </c:pt>
                <c:pt idx="25">
                  <c:v>0.7197981625499521</c:v>
                </c:pt>
                <c:pt idx="26">
                  <c:v>0.72856824260671293</c:v>
                </c:pt>
                <c:pt idx="27">
                  <c:v>0.73640854956905832</c:v>
                </c:pt>
                <c:pt idx="28">
                  <c:v>0.74345050680521507</c:v>
                </c:pt>
                <c:pt idx="29">
                  <c:v>0.74979665620425928</c:v>
                </c:pt>
                <c:pt idx="30">
                  <c:v>0.75553065830923893</c:v>
                </c:pt>
                <c:pt idx="31">
                  <c:v>0.76072217651792051</c:v>
                </c:pt>
                <c:pt idx="32">
                  <c:v>0.76543011013298612</c:v>
                </c:pt>
                <c:pt idx="33">
                  <c:v>0.76970491074829228</c:v>
                </c:pt>
                <c:pt idx="34">
                  <c:v>0.7735902798927371</c:v>
                </c:pt>
                <c:pt idx="35">
                  <c:v>0.77712443377165219</c:v>
                </c:pt>
                <c:pt idx="36">
                  <c:v>0.78034106035279549</c:v>
                </c:pt>
                <c:pt idx="37">
                  <c:v>0.78327005486928825</c:v>
                </c:pt>
                <c:pt idx="38">
                  <c:v>0.78593809374545676</c:v>
                </c:pt>
                <c:pt idx="39">
                  <c:v>0.78836908930242322</c:v>
                </c:pt>
                <c:pt idx="40">
                  <c:v>0.79058455547043416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D1-4825-9D11-638EB1602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majority'!$M$3:$M$43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7-4920-BE2A-97D84520360C}"/>
            </c:ext>
          </c:extLst>
        </c:ser>
        <c:ser>
          <c:idx val="0"/>
          <c:order val="1"/>
          <c:tx>
            <c:strRef>
              <c:f>'Medium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majority'!$L$3:$L$43</c:f>
              <c:numCache>
                <c:formatCode>0</c:formatCode>
                <c:ptCount val="41"/>
                <c:pt idx="0">
                  <c:v>101796</c:v>
                </c:pt>
                <c:pt idx="1">
                  <c:v>101552.05965857265</c:v>
                </c:pt>
                <c:pt idx="2">
                  <c:v>101114.96603112036</c:v>
                </c:pt>
                <c:pt idx="3">
                  <c:v>100449.43299272419</c:v>
                </c:pt>
                <c:pt idx="4">
                  <c:v>99561.062366246028</c:v>
                </c:pt>
                <c:pt idx="5">
                  <c:v>98483.975814562611</c:v>
                </c:pt>
                <c:pt idx="6">
                  <c:v>97262.644319829924</c:v>
                </c:pt>
                <c:pt idx="7">
                  <c:v>95939.081225250135</c:v>
                </c:pt>
                <c:pt idx="8">
                  <c:v>94546.071671302198</c:v>
                </c:pt>
                <c:pt idx="9">
                  <c:v>93103.768181448162</c:v>
                </c:pt>
                <c:pt idx="10">
                  <c:v>91617.250859577951</c:v>
                </c:pt>
                <c:pt idx="11">
                  <c:v>90073.536236882268</c:v>
                </c:pt>
                <c:pt idx="12">
                  <c:v>88437.361544056839</c:v>
                </c:pt>
                <c:pt idx="13">
                  <c:v>86646.192729329967</c:v>
                </c:pt>
                <c:pt idx="14">
                  <c:v>84607.003184290748</c:v>
                </c:pt>
                <c:pt idx="15">
                  <c:v>82201.17672142385</c:v>
                </c:pt>
                <c:pt idx="16">
                  <c:v>79308.356090699948</c:v>
                </c:pt>
                <c:pt idx="17">
                  <c:v>75857.338683972353</c:v>
                </c:pt>
                <c:pt idx="18">
                  <c:v>71887.938770090623</c:v>
                </c:pt>
                <c:pt idx="19">
                  <c:v>67572.510311510428</c:v>
                </c:pt>
                <c:pt idx="20">
                  <c:v>63160.170180363086</c:v>
                </c:pt>
                <c:pt idx="21">
                  <c:v>58882.202802953834</c:v>
                </c:pt>
                <c:pt idx="22">
                  <c:v>54890.084048976511</c:v>
                </c:pt>
                <c:pt idx="23">
                  <c:v>51250.008527492151</c:v>
                </c:pt>
                <c:pt idx="24">
                  <c:v>47969.868306655808</c:v>
                </c:pt>
                <c:pt idx="25">
                  <c:v>45029.012897642351</c:v>
                </c:pt>
                <c:pt idx="26">
                  <c:v>42397.264821204357</c:v>
                </c:pt>
                <c:pt idx="27">
                  <c:v>40043.468730470115</c:v>
                </c:pt>
                <c:pt idx="28">
                  <c:v>37938.326204627861</c:v>
                </c:pt>
                <c:pt idx="29">
                  <c:v>36055.081740826296</c:v>
                </c:pt>
                <c:pt idx="30">
                  <c:v>34369.587233040576</c:v>
                </c:pt>
                <c:pt idx="31">
                  <c:v>32860.192932147307</c:v>
                </c:pt>
                <c:pt idx="32">
                  <c:v>31507.576142231275</c:v>
                </c:pt>
                <c:pt idx="33">
                  <c:v>30294.54456210394</c:v>
                </c:pt>
                <c:pt idx="34">
                  <c:v>29205.833288755181</c:v>
                </c:pt>
                <c:pt idx="35">
                  <c:v>28227.906594704884</c:v>
                </c:pt>
                <c:pt idx="36">
                  <c:v>27348.770780398743</c:v>
                </c:pt>
                <c:pt idx="37">
                  <c:v>26557.801350577327</c:v>
                </c:pt>
                <c:pt idx="38">
                  <c:v>25845.585839018175</c:v>
                </c:pt>
                <c:pt idx="39">
                  <c:v>25203.782414849415</c:v>
                </c:pt>
                <c:pt idx="40">
                  <c:v>24624.993691057964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7-4920-BE2A-97D845203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majority'!$P$3:$P$43</c:f>
              <c:numCache>
                <c:formatCode>0%</c:formatCode>
                <c:ptCount val="41"/>
                <c:pt idx="0">
                  <c:v>0.98994568082061252</c:v>
                </c:pt>
                <c:pt idx="1">
                  <c:v>0.98508318780782944</c:v>
                </c:pt>
                <c:pt idx="2">
                  <c:v>0.97864333095221234</c:v>
                </c:pt>
                <c:pt idx="3">
                  <c:v>0.97063825517394453</c:v>
                </c:pt>
                <c:pt idx="4">
                  <c:v>0.96125847812040721</c:v>
                </c:pt>
                <c:pt idx="5">
                  <c:v>0.95081586606821844</c:v>
                </c:pt>
                <c:pt idx="6">
                  <c:v>0.93966336817343787</c:v>
                </c:pt>
                <c:pt idx="7">
                  <c:v>0.92812604756032901</c:v>
                </c:pt>
                <c:pt idx="8">
                  <c:v>0.9164580957280698</c:v>
                </c:pt>
                <c:pt idx="9">
                  <c:v>0.90482267014244278</c:v>
                </c:pt>
                <c:pt idx="10">
                  <c:v>0.89328435325431477</c:v>
                </c:pt>
                <c:pt idx="11">
                  <c:v>0.88180526991048724</c:v>
                </c:pt>
                <c:pt idx="12">
                  <c:v>0.87024052808555963</c:v>
                </c:pt>
                <c:pt idx="13">
                  <c:v>0.8583333019197944</c:v>
                </c:pt>
                <c:pt idx="14">
                  <c:v>0.84571257339501782</c:v>
                </c:pt>
                <c:pt idx="15">
                  <c:v>0.83189655129513274</c:v>
                </c:pt>
                <c:pt idx="16">
                  <c:v>0.81630327897334398</c:v>
                </c:pt>
                <c:pt idx="17">
                  <c:v>0.79826960973524863</c:v>
                </c:pt>
                <c:pt idx="18">
                  <c:v>0.77708258755626081</c:v>
                </c:pt>
                <c:pt idx="19">
                  <c:v>0.7520328222087781</c:v>
                </c:pt>
                <c:pt idx="20">
                  <c:v>0.72250443836645051</c:v>
                </c:pt>
                <c:pt idx="21">
                  <c:v>0.68811481461953428</c:v>
                </c:pt>
                <c:pt idx="22">
                  <c:v>0.64890166384791903</c:v>
                </c:pt>
                <c:pt idx="23">
                  <c:v>0.60551906974061465</c:v>
                </c:pt>
                <c:pt idx="24">
                  <c:v>0.55935607835604162</c:v>
                </c:pt>
                <c:pt idx="25">
                  <c:v>0.51246719150289155</c:v>
                </c:pt>
                <c:pt idx="26">
                  <c:v>0.46725399704162879</c:v>
                </c:pt>
                <c:pt idx="27">
                  <c:v>0.42596686767119352</c:v>
                </c:pt>
                <c:pt idx="28">
                  <c:v>0.39021851767528526</c:v>
                </c:pt>
                <c:pt idx="29">
                  <c:v>0.36070437788748516</c:v>
                </c:pt>
                <c:pt idx="30">
                  <c:v>0.33720393185259262</c:v>
                </c:pt>
                <c:pt idx="31">
                  <c:v>0.31880576165531777</c:v>
                </c:pt>
                <c:pt idx="32">
                  <c:v>0.30424808352012978</c:v>
                </c:pt>
                <c:pt idx="33">
                  <c:v>0.29227740165714516</c:v>
                </c:pt>
                <c:pt idx="34">
                  <c:v>0.28193281201032394</c:v>
                </c:pt>
                <c:pt idx="35">
                  <c:v>0.27265547469185158</c:v>
                </c:pt>
                <c:pt idx="36">
                  <c:v>0.26419214133436958</c:v>
                </c:pt>
                <c:pt idx="37">
                  <c:v>0.25642337540641574</c:v>
                </c:pt>
                <c:pt idx="38">
                  <c:v>0.24926778000129901</c:v>
                </c:pt>
                <c:pt idx="39">
                  <c:v>0.2426588018817869</c:v>
                </c:pt>
                <c:pt idx="40">
                  <c:v>0.23654038821789439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4-4299-A85E-FDB155A7D41A}"/>
            </c:ext>
          </c:extLst>
        </c:ser>
        <c:ser>
          <c:idx val="1"/>
          <c:order val="1"/>
          <c:tx>
            <c:strRef>
              <c:f>'Low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majority'!$Q$3:$Q$43</c:f>
              <c:numCache>
                <c:formatCode>0%</c:formatCode>
                <c:ptCount val="41"/>
                <c:pt idx="0">
                  <c:v>1.0054319179387424E-2</c:v>
                </c:pt>
                <c:pt idx="1">
                  <c:v>1.4916812192170522E-2</c:v>
                </c:pt>
                <c:pt idx="2">
                  <c:v>2.1356669047787605E-2</c:v>
                </c:pt>
                <c:pt idx="3">
                  <c:v>2.93617448260555E-2</c:v>
                </c:pt>
                <c:pt idx="4">
                  <c:v>3.8741521879592754E-2</c:v>
                </c:pt>
                <c:pt idx="5">
                  <c:v>4.9184133931781476E-2</c:v>
                </c:pt>
                <c:pt idx="6">
                  <c:v>6.0336631826561973E-2</c:v>
                </c:pt>
                <c:pt idx="7">
                  <c:v>7.1873952439670971E-2</c:v>
                </c:pt>
                <c:pt idx="8">
                  <c:v>8.354190427193027E-2</c:v>
                </c:pt>
                <c:pt idx="9">
                  <c:v>9.5177329857557197E-2</c:v>
                </c:pt>
                <c:pt idx="10">
                  <c:v>0.10671564674568525</c:v>
                </c:pt>
                <c:pt idx="11">
                  <c:v>0.11819473008951273</c:v>
                </c:pt>
                <c:pt idx="12">
                  <c:v>0.12975947191444032</c:v>
                </c:pt>
                <c:pt idx="13">
                  <c:v>0.14166669808020568</c:v>
                </c:pt>
                <c:pt idx="14">
                  <c:v>0.15428742660498218</c:v>
                </c:pt>
                <c:pt idx="15">
                  <c:v>0.16810344870486721</c:v>
                </c:pt>
                <c:pt idx="16">
                  <c:v>0.18369672102665616</c:v>
                </c:pt>
                <c:pt idx="17">
                  <c:v>0.20173039026475134</c:v>
                </c:pt>
                <c:pt idx="18">
                  <c:v>0.22291741244373917</c:v>
                </c:pt>
                <c:pt idx="19">
                  <c:v>0.24796717779122196</c:v>
                </c:pt>
                <c:pt idx="20">
                  <c:v>0.27749556163354938</c:v>
                </c:pt>
                <c:pt idx="21">
                  <c:v>0.31188518538046567</c:v>
                </c:pt>
                <c:pt idx="22">
                  <c:v>0.35109833615208091</c:v>
                </c:pt>
                <c:pt idx="23">
                  <c:v>0.39448093025938535</c:v>
                </c:pt>
                <c:pt idx="24">
                  <c:v>0.44064392164395844</c:v>
                </c:pt>
                <c:pt idx="25">
                  <c:v>0.48753280849710851</c:v>
                </c:pt>
                <c:pt idx="26">
                  <c:v>0.53274600295837116</c:v>
                </c:pt>
                <c:pt idx="27">
                  <c:v>0.57403313232880648</c:v>
                </c:pt>
                <c:pt idx="28">
                  <c:v>0.60978148232471485</c:v>
                </c:pt>
                <c:pt idx="29">
                  <c:v>0.63929562211251489</c:v>
                </c:pt>
                <c:pt idx="30">
                  <c:v>0.66279606814740732</c:v>
                </c:pt>
                <c:pt idx="31">
                  <c:v>0.68119423834468218</c:v>
                </c:pt>
                <c:pt idx="32">
                  <c:v>0.69575191647987034</c:v>
                </c:pt>
                <c:pt idx="33">
                  <c:v>0.70772259834285489</c:v>
                </c:pt>
                <c:pt idx="34">
                  <c:v>0.71806718798967606</c:v>
                </c:pt>
                <c:pt idx="35">
                  <c:v>0.72734452530814842</c:v>
                </c:pt>
                <c:pt idx="36">
                  <c:v>0.73580785866563037</c:v>
                </c:pt>
                <c:pt idx="37">
                  <c:v>0.74357662459358431</c:v>
                </c:pt>
                <c:pt idx="38">
                  <c:v>0.75073221999870099</c:v>
                </c:pt>
                <c:pt idx="39">
                  <c:v>0.7573411981182131</c:v>
                </c:pt>
                <c:pt idx="40">
                  <c:v>0.76345961178210564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4-4299-A85E-FDB155A7D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majority'!$M$3:$M$43</c:f>
              <c:numCache>
                <c:formatCode>0</c:formatCode>
                <c:ptCount val="41"/>
                <c:pt idx="0">
                  <c:v>136</c:v>
                </c:pt>
                <c:pt idx="1">
                  <c:v>204.46171302479308</c:v>
                </c:pt>
                <c:pt idx="2">
                  <c:v>305.6969025301434</c:v>
                </c:pt>
                <c:pt idx="3">
                  <c:v>449.01647662007008</c:v>
                </c:pt>
                <c:pt idx="4">
                  <c:v>642.46424806403309</c:v>
                </c:pt>
                <c:pt idx="5">
                  <c:v>891.45915303256731</c:v>
                </c:pt>
                <c:pt idx="6">
                  <c:v>1198.0918973236389</c:v>
                </c:pt>
                <c:pt idx="7">
                  <c:v>1561.191780683961</c:v>
                </c:pt>
                <c:pt idx="8">
                  <c:v>1976.9714038356692</c:v>
                </c:pt>
                <c:pt idx="9">
                  <c:v>2439.9561646676179</c:v>
                </c:pt>
                <c:pt idx="10">
                  <c:v>2943.9689478734017</c:v>
                </c:pt>
                <c:pt idx="11">
                  <c:v>3483.0558267275514</c:v>
                </c:pt>
                <c:pt idx="12">
                  <c:v>4052.3290541474657</c:v>
                </c:pt>
                <c:pt idx="13">
                  <c:v>4648.7434336517754</c:v>
                </c:pt>
                <c:pt idx="14">
                  <c:v>5271.8174381270519</c:v>
                </c:pt>
                <c:pt idx="15">
                  <c:v>5924.2833845035193</c:v>
                </c:pt>
                <c:pt idx="16">
                  <c:v>6612.6272754319507</c:v>
                </c:pt>
                <c:pt idx="17">
                  <c:v>7347.4709947295341</c:v>
                </c:pt>
                <c:pt idx="18">
                  <c:v>8143.7454376387286</c:v>
                </c:pt>
                <c:pt idx="19">
                  <c:v>9020.5752637056703</c:v>
                </c:pt>
                <c:pt idx="20">
                  <c:v>10000.724366967848</c:v>
                </c:pt>
                <c:pt idx="21">
                  <c:v>11109.346094982038</c:v>
                </c:pt>
                <c:pt idx="22">
                  <c:v>12371.701908843241</c:v>
                </c:pt>
                <c:pt idx="23">
                  <c:v>13809.575027530524</c:v>
                </c:pt>
                <c:pt idx="24">
                  <c:v>15436.466056293984</c:v>
                </c:pt>
                <c:pt idx="25">
                  <c:v>17252.381133230883</c:v>
                </c:pt>
                <c:pt idx="26">
                  <c:v>19239.862363802444</c:v>
                </c:pt>
                <c:pt idx="27">
                  <c:v>21363.220593473292</c:v>
                </c:pt>
                <c:pt idx="28">
                  <c:v>23572.099644083984</c:v>
                </c:pt>
                <c:pt idx="29">
                  <c:v>25808.729788333563</c:v>
                </c:pt>
                <c:pt idx="30">
                  <c:v>28016.651352748246</c:v>
                </c:pt>
                <c:pt idx="31">
                  <c:v>30148.336512907677</c:v>
                </c:pt>
                <c:pt idx="32">
                  <c:v>32169.945474724016</c:v>
                </c:pt>
                <c:pt idx="33">
                  <c:v>34062.59358046241</c:v>
                </c:pt>
                <c:pt idx="34">
                  <c:v>35820.411468818871</c:v>
                </c:pt>
                <c:pt idx="35">
                  <c:v>37446.431133128761</c:v>
                </c:pt>
                <c:pt idx="36">
                  <c:v>38948.05570660693</c:v>
                </c:pt>
                <c:pt idx="37">
                  <c:v>40333.915541938921</c:v>
                </c:pt>
                <c:pt idx="38">
                  <c:v>41612.577408242025</c:v>
                </c:pt>
                <c:pt idx="39">
                  <c:v>42792.229102200727</c:v>
                </c:pt>
                <c:pt idx="40">
                  <c:v>43880.600648430453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C-4DA1-949F-00F8CEBE8739}"/>
            </c:ext>
          </c:extLst>
        </c:ser>
        <c:ser>
          <c:idx val="0"/>
          <c:order val="1"/>
          <c:tx>
            <c:strRef>
              <c:f>'Low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majority'!$L$3:$L$43</c:f>
              <c:numCache>
                <c:formatCode>0</c:formatCode>
                <c:ptCount val="41"/>
                <c:pt idx="0">
                  <c:v>67864</c:v>
                </c:pt>
                <c:pt idx="1">
                  <c:v>67795.538286975207</c:v>
                </c:pt>
                <c:pt idx="2">
                  <c:v>67694.303097469849</c:v>
                </c:pt>
                <c:pt idx="3">
                  <c:v>67550.983523379924</c:v>
                </c:pt>
                <c:pt idx="4">
                  <c:v>67357.535751935968</c:v>
                </c:pt>
                <c:pt idx="5">
                  <c:v>67108.540846967429</c:v>
                </c:pt>
                <c:pt idx="6">
                  <c:v>66801.90810267636</c:v>
                </c:pt>
                <c:pt idx="7">
                  <c:v>66438.808219316037</c:v>
                </c:pt>
                <c:pt idx="8">
                  <c:v>66023.028596164324</c:v>
                </c:pt>
                <c:pt idx="9">
                  <c:v>65560.043835332384</c:v>
                </c:pt>
                <c:pt idx="10">
                  <c:v>65056.0310521266</c:v>
                </c:pt>
                <c:pt idx="11">
                  <c:v>64516.944173272452</c:v>
                </c:pt>
                <c:pt idx="12">
                  <c:v>63947.670945852537</c:v>
                </c:pt>
                <c:pt idx="13">
                  <c:v>63351.256566348224</c:v>
                </c:pt>
                <c:pt idx="14">
                  <c:v>62728.182561872942</c:v>
                </c:pt>
                <c:pt idx="15">
                  <c:v>62075.71661549648</c:v>
                </c:pt>
                <c:pt idx="16">
                  <c:v>61387.372724568049</c:v>
                </c:pt>
                <c:pt idx="17">
                  <c:v>60652.529005270466</c:v>
                </c:pt>
                <c:pt idx="18">
                  <c:v>59856.254562361275</c:v>
                </c:pt>
                <c:pt idx="19">
                  <c:v>58979.424736294328</c:v>
                </c:pt>
                <c:pt idx="20">
                  <c:v>57999.27563303215</c:v>
                </c:pt>
                <c:pt idx="21">
                  <c:v>56890.653905017964</c:v>
                </c:pt>
                <c:pt idx="22">
                  <c:v>55628.298091156765</c:v>
                </c:pt>
                <c:pt idx="23">
                  <c:v>54190.424972469482</c:v>
                </c:pt>
                <c:pt idx="24">
                  <c:v>52563.533943706025</c:v>
                </c:pt>
                <c:pt idx="25">
                  <c:v>50747.618866769124</c:v>
                </c:pt>
                <c:pt idx="26">
                  <c:v>48760.137636197564</c:v>
                </c:pt>
                <c:pt idx="27">
                  <c:v>46636.779406526715</c:v>
                </c:pt>
                <c:pt idx="28">
                  <c:v>44427.900355916019</c:v>
                </c:pt>
                <c:pt idx="29">
                  <c:v>42191.270211666444</c:v>
                </c:pt>
                <c:pt idx="30">
                  <c:v>39983.348647251762</c:v>
                </c:pt>
                <c:pt idx="31">
                  <c:v>37851.663487092323</c:v>
                </c:pt>
                <c:pt idx="32">
                  <c:v>35830.054525275984</c:v>
                </c:pt>
                <c:pt idx="33">
                  <c:v>33937.40641953759</c:v>
                </c:pt>
                <c:pt idx="34">
                  <c:v>32179.588531181125</c:v>
                </c:pt>
                <c:pt idx="35">
                  <c:v>30553.568866871239</c:v>
                </c:pt>
                <c:pt idx="36">
                  <c:v>29051.944293393073</c:v>
                </c:pt>
                <c:pt idx="37">
                  <c:v>27666.084458061079</c:v>
                </c:pt>
                <c:pt idx="38">
                  <c:v>26387.422591757975</c:v>
                </c:pt>
                <c:pt idx="39">
                  <c:v>25207.770897799273</c:v>
                </c:pt>
                <c:pt idx="40">
                  <c:v>24119.399351569551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C-4DA1-949F-00F8CEBE8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majority'!$P$3:$P$43</c:f>
              <c:numCache>
                <c:formatCode>0%</c:formatCode>
                <c:ptCount val="41"/>
                <c:pt idx="0">
                  <c:v>0.98410373559301345</c:v>
                </c:pt>
                <c:pt idx="1">
                  <c:v>0.96933172302652892</c:v>
                </c:pt>
                <c:pt idx="2">
                  <c:v>0.94680522590522165</c:v>
                </c:pt>
                <c:pt idx="3">
                  <c:v>0.91610363299062247</c:v>
                </c:pt>
                <c:pt idx="4">
                  <c:v>0.8769746091021885</c:v>
                </c:pt>
                <c:pt idx="5">
                  <c:v>0.82857412744207759</c:v>
                </c:pt>
                <c:pt idx="6">
                  <c:v>0.7695239071761214</c:v>
                </c:pt>
                <c:pt idx="7">
                  <c:v>0.69926548412837908</c:v>
                </c:pt>
                <c:pt idx="8">
                  <c:v>0.6209304701374655</c:v>
                </c:pt>
                <c:pt idx="9">
                  <c:v>0.5438567313062439</c:v>
                </c:pt>
                <c:pt idx="10">
                  <c:v>0.48043193731392292</c:v>
                </c:pt>
                <c:pt idx="11">
                  <c:v>0.4365231788652017</c:v>
                </c:pt>
                <c:pt idx="12">
                  <c:v>0.40749392593423567</c:v>
                </c:pt>
                <c:pt idx="13">
                  <c:v>0.38593981355912488</c:v>
                </c:pt>
                <c:pt idx="14">
                  <c:v>0.36814377777867818</c:v>
                </c:pt>
                <c:pt idx="15">
                  <c:v>0.35292015844613878</c:v>
                </c:pt>
                <c:pt idx="16">
                  <c:v>0.33970513559417936</c:v>
                </c:pt>
                <c:pt idx="17">
                  <c:v>0.32811234606464046</c:v>
                </c:pt>
                <c:pt idx="18">
                  <c:v>0.31785911389058635</c:v>
                </c:pt>
                <c:pt idx="19">
                  <c:v>0.30873235959318079</c:v>
                </c:pt>
                <c:pt idx="20">
                  <c:v>0.30056725163416725</c:v>
                </c:pt>
                <c:pt idx="21">
                  <c:v>0.29323331404321407</c:v>
                </c:pt>
                <c:pt idx="22">
                  <c:v>0.28662513007195123</c:v>
                </c:pt>
                <c:pt idx="23">
                  <c:v>0.28065596818903898</c:v>
                </c:pt>
                <c:pt idx="24">
                  <c:v>0.27525331692764771</c:v>
                </c:pt>
                <c:pt idx="25">
                  <c:v>0.27035569610673921</c:v>
                </c:pt>
                <c:pt idx="26">
                  <c:v>0.26591033910098805</c:v>
                </c:pt>
                <c:pt idx="27">
                  <c:v>0.26187148027433843</c:v>
                </c:pt>
                <c:pt idx="28">
                  <c:v>0.25819906956057731</c:v>
                </c:pt>
                <c:pt idx="29">
                  <c:v>0.25485779285635857</c:v>
                </c:pt>
                <c:pt idx="30">
                  <c:v>0.25181631422603296</c:v>
                </c:pt>
                <c:pt idx="31">
                  <c:v>0.24904668096497568</c:v>
                </c:pt>
                <c:pt idx="32">
                  <c:v>0.24652384964661522</c:v>
                </c:pt>
                <c:pt idx="33">
                  <c:v>0.24422530308925069</c:v>
                </c:pt>
                <c:pt idx="34">
                  <c:v>0.24213073644795266</c:v>
                </c:pt>
                <c:pt idx="35">
                  <c:v>0.24022179648871184</c:v>
                </c:pt>
                <c:pt idx="36">
                  <c:v>0.23848186228200097</c:v>
                </c:pt>
                <c:pt idx="37">
                  <c:v>0.23689585856329962</c:v>
                </c:pt>
                <c:pt idx="38">
                  <c:v>0.23545009519208254</c:v>
                </c:pt>
                <c:pt idx="39">
                  <c:v>0.23413212773572539</c:v>
                </c:pt>
                <c:pt idx="40">
                  <c:v>0.23293063537692893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F-4F54-887D-22B3E627A222}"/>
            </c:ext>
          </c:extLst>
        </c:ser>
        <c:ser>
          <c:idx val="1"/>
          <c:order val="1"/>
          <c:tx>
            <c:strRef>
              <c:f>'High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majority'!$Q$3:$Q$43</c:f>
              <c:numCache>
                <c:formatCode>0%</c:formatCode>
                <c:ptCount val="41"/>
                <c:pt idx="0">
                  <c:v>1.5896264406986514E-2</c:v>
                </c:pt>
                <c:pt idx="1">
                  <c:v>3.0668276973471E-2</c:v>
                </c:pt>
                <c:pt idx="2">
                  <c:v>5.3194774094778331E-2</c:v>
                </c:pt>
                <c:pt idx="3">
                  <c:v>8.3896367009377457E-2</c:v>
                </c:pt>
                <c:pt idx="4">
                  <c:v>0.1230253908978115</c:v>
                </c:pt>
                <c:pt idx="5">
                  <c:v>0.17142587255792244</c:v>
                </c:pt>
                <c:pt idx="6">
                  <c:v>0.2304760928238786</c:v>
                </c:pt>
                <c:pt idx="7">
                  <c:v>0.30073451587162092</c:v>
                </c:pt>
                <c:pt idx="8">
                  <c:v>0.37906952986253456</c:v>
                </c:pt>
                <c:pt idx="9">
                  <c:v>0.45614326869375621</c:v>
                </c:pt>
                <c:pt idx="10">
                  <c:v>0.51956806268607703</c:v>
                </c:pt>
                <c:pt idx="11">
                  <c:v>0.56347682113479824</c:v>
                </c:pt>
                <c:pt idx="12">
                  <c:v>0.59250607406576439</c:v>
                </c:pt>
                <c:pt idx="13">
                  <c:v>0.61406018644087512</c:v>
                </c:pt>
                <c:pt idx="14">
                  <c:v>0.63185622222132187</c:v>
                </c:pt>
                <c:pt idx="15">
                  <c:v>0.64707984155386122</c:v>
                </c:pt>
                <c:pt idx="16">
                  <c:v>0.66029486440582053</c:v>
                </c:pt>
                <c:pt idx="17">
                  <c:v>0.67188765393535954</c:v>
                </c:pt>
                <c:pt idx="18">
                  <c:v>0.68214088610941381</c:v>
                </c:pt>
                <c:pt idx="19">
                  <c:v>0.69126764040681921</c:v>
                </c:pt>
                <c:pt idx="20">
                  <c:v>0.69943274836583258</c:v>
                </c:pt>
                <c:pt idx="21">
                  <c:v>0.70676668595678593</c:v>
                </c:pt>
                <c:pt idx="22">
                  <c:v>0.71337486992804866</c:v>
                </c:pt>
                <c:pt idx="23">
                  <c:v>0.71934403181096096</c:v>
                </c:pt>
                <c:pt idx="24">
                  <c:v>0.72474668307235213</c:v>
                </c:pt>
                <c:pt idx="25">
                  <c:v>0.72964430389326074</c:v>
                </c:pt>
                <c:pt idx="26">
                  <c:v>0.73408966089901184</c:v>
                </c:pt>
                <c:pt idx="27">
                  <c:v>0.73812851972566162</c:v>
                </c:pt>
                <c:pt idx="28">
                  <c:v>0.74180093043942286</c:v>
                </c:pt>
                <c:pt idx="29">
                  <c:v>0.74514220714364143</c:v>
                </c:pt>
                <c:pt idx="30">
                  <c:v>0.74818368577396699</c:v>
                </c:pt>
                <c:pt idx="31">
                  <c:v>0.75095331903502449</c:v>
                </c:pt>
                <c:pt idx="32">
                  <c:v>0.75347615035338467</c:v>
                </c:pt>
                <c:pt idx="33">
                  <c:v>0.75577469691074928</c:v>
                </c:pt>
                <c:pt idx="34">
                  <c:v>0.75786926355204731</c:v>
                </c:pt>
                <c:pt idx="35">
                  <c:v>0.75977820351128822</c:v>
                </c:pt>
                <c:pt idx="36">
                  <c:v>0.76151813771799903</c:v>
                </c:pt>
                <c:pt idx="37">
                  <c:v>0.76310414143670047</c:v>
                </c:pt>
                <c:pt idx="38">
                  <c:v>0.7645499048079174</c:v>
                </c:pt>
                <c:pt idx="39">
                  <c:v>0.76586787226427466</c:v>
                </c:pt>
                <c:pt idx="40">
                  <c:v>0.76706936462307096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FF-4F54-887D-22B3E627A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market'!$U$3:$U$43</c:f>
              <c:numCache>
                <c:formatCode>0</c:formatCode>
                <c:ptCount val="41"/>
                <c:pt idx="0">
                  <c:v>2183.7985994200017</c:v>
                </c:pt>
                <c:pt idx="1">
                  <c:v>4863.2268075340808</c:v>
                </c:pt>
                <c:pt idx="2">
                  <c:v>7937.7016846866609</c:v>
                </c:pt>
                <c:pt idx="3">
                  <c:v>11284.742020795027</c:v>
                </c:pt>
                <c:pt idx="4">
                  <c:v>15053.144848419844</c:v>
                </c:pt>
                <c:pt idx="5">
                  <c:v>19464.881148670895</c:v>
                </c:pt>
                <c:pt idx="6">
                  <c:v>24708.078820798739</c:v>
                </c:pt>
                <c:pt idx="7">
                  <c:v>30757.618186249125</c:v>
                </c:pt>
                <c:pt idx="8">
                  <c:v>37137.987105386426</c:v>
                </c:pt>
                <c:pt idx="9">
                  <c:v>42915.732190657043</c:v>
                </c:pt>
                <c:pt idx="10">
                  <c:v>47215.752002488865</c:v>
                </c:pt>
                <c:pt idx="11">
                  <c:v>49878.017934995114</c:v>
                </c:pt>
                <c:pt idx="12">
                  <c:v>51458.282216822714</c:v>
                </c:pt>
                <c:pt idx="13">
                  <c:v>52570.355422601249</c:v>
                </c:pt>
                <c:pt idx="14">
                  <c:v>53482.163606470771</c:v>
                </c:pt>
                <c:pt idx="15">
                  <c:v>54261.179915204419</c:v>
                </c:pt>
                <c:pt idx="16">
                  <c:v>54933.840122689406</c:v>
                </c:pt>
                <c:pt idx="17">
                  <c:v>55518.58662367444</c:v>
                </c:pt>
                <c:pt idx="18">
                  <c:v>56029.552997625622</c:v>
                </c:pt>
                <c:pt idx="19">
                  <c:v>56477.886085121478</c:v>
                </c:pt>
                <c:pt idx="20">
                  <c:v>56872.571257920303</c:v>
                </c:pt>
                <c:pt idx="21">
                  <c:v>57220.980495182019</c:v>
                </c:pt>
                <c:pt idx="22">
                  <c:v>57529.249405899682</c:v>
                </c:pt>
                <c:pt idx="23">
                  <c:v>57802.544158397344</c:v>
                </c:pt>
                <c:pt idx="24">
                  <c:v>58045.255470621581</c:v>
                </c:pt>
                <c:pt idx="25">
                  <c:v>58261.14311136413</c:v>
                </c:pt>
                <c:pt idx="26">
                  <c:v>58453.4460586063</c:v>
                </c:pt>
                <c:pt idx="27">
                  <c:v>58624.96828288056</c:v>
                </c:pt>
                <c:pt idx="28">
                  <c:v>58778.146835066094</c:v>
                </c:pt>
                <c:pt idx="29">
                  <c:v>58915.106798745139</c:v>
                </c:pt>
                <c:pt idx="30">
                  <c:v>59037.706281743922</c:v>
                </c:pt>
                <c:pt idx="31">
                  <c:v>59147.573701953508</c:v>
                </c:pt>
                <c:pt idx="32">
                  <c:v>59246.139002396623</c:v>
                </c:pt>
                <c:pt idx="33">
                  <c:v>59334.660005159581</c:v>
                </c:pt>
                <c:pt idx="34">
                  <c:v>59414.244816877785</c:v>
                </c:pt>
                <c:pt idx="35">
                  <c:v>59485.870987389259</c:v>
                </c:pt>
                <c:pt idx="36">
                  <c:v>59550.401970345876</c:v>
                </c:pt>
                <c:pt idx="37">
                  <c:v>59608.60132186953</c:v>
                </c:pt>
                <c:pt idx="38">
                  <c:v>59661.144988714012</c:v>
                </c:pt>
                <c:pt idx="39">
                  <c:v>59708.63197273176</c:v>
                </c:pt>
                <c:pt idx="40">
                  <c:v>59751.593608216856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6-4B02-A2EE-ADE5FE2E899F}"/>
            </c:ext>
          </c:extLst>
        </c:ser>
        <c:ser>
          <c:idx val="1"/>
          <c:order val="1"/>
          <c:tx>
            <c:strRef>
              <c:f>'Total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market'!$V$3:$V$43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6-4B02-A2EE-ADE5FE2E899F}"/>
            </c:ext>
          </c:extLst>
        </c:ser>
        <c:ser>
          <c:idx val="2"/>
          <c:order val="2"/>
          <c:tx>
            <c:strRef>
              <c:f>'Total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market'!$W$3:$W$43</c:f>
              <c:numCache>
                <c:formatCode>0</c:formatCode>
                <c:ptCount val="41"/>
                <c:pt idx="0">
                  <c:v>195.37254298706543</c:v>
                </c:pt>
                <c:pt idx="1">
                  <c:v>265.46173592151996</c:v>
                </c:pt>
                <c:pt idx="2">
                  <c:v>356.19730308219471</c:v>
                </c:pt>
                <c:pt idx="3">
                  <c:v>468.20623585640533</c:v>
                </c:pt>
                <c:pt idx="4">
                  <c:v>600.16019025956484</c:v>
                </c:pt>
                <c:pt idx="5">
                  <c:v>749.21204647738773</c:v>
                </c:pt>
                <c:pt idx="6">
                  <c:v>911.75681256106725</c:v>
                </c:pt>
                <c:pt idx="7">
                  <c:v>1084.1889091151011</c:v>
                </c:pt>
                <c:pt idx="8">
                  <c:v>1263.476009478914</c:v>
                </c:pt>
                <c:pt idx="9">
                  <c:v>1447.5402278216395</c:v>
                </c:pt>
                <c:pt idx="10">
                  <c:v>1635.5271805055966</c:v>
                </c:pt>
                <c:pt idx="11">
                  <c:v>1828.0494384162539</c:v>
                </c:pt>
                <c:pt idx="12">
                  <c:v>2027.4486208375749</c:v>
                </c:pt>
                <c:pt idx="13">
                  <c:v>2238.0661006660685</c:v>
                </c:pt>
                <c:pt idx="14">
                  <c:v>2466.4775119519163</c:v>
                </c:pt>
                <c:pt idx="15">
                  <c:v>2721.6489789202233</c:v>
                </c:pt>
                <c:pt idx="16">
                  <c:v>3014.9986332232902</c:v>
                </c:pt>
                <c:pt idx="17">
                  <c:v>3360.3493238906021</c:v>
                </c:pt>
                <c:pt idx="18">
                  <c:v>3773.6921566605315</c:v>
                </c:pt>
                <c:pt idx="19">
                  <c:v>4272.5304844990251</c:v>
                </c:pt>
                <c:pt idx="20">
                  <c:v>4874.3577971106597</c:v>
                </c:pt>
                <c:pt idx="21">
                  <c:v>5593.6141920443324</c:v>
                </c:pt>
                <c:pt idx="22">
                  <c:v>6436.5675798975462</c:v>
                </c:pt>
                <c:pt idx="23">
                  <c:v>7394.7796278690703</c:v>
                </c:pt>
                <c:pt idx="24">
                  <c:v>8440.4188875763048</c:v>
                </c:pt>
                <c:pt idx="25">
                  <c:v>9527.5987337383704</c:v>
                </c:pt>
                <c:pt idx="26">
                  <c:v>10600.328181946687</c:v>
                </c:pt>
                <c:pt idx="27">
                  <c:v>11603.974340618732</c:v>
                </c:pt>
                <c:pt idx="28">
                  <c:v>12496.354269304566</c:v>
                </c:pt>
                <c:pt idx="29">
                  <c:v>13254.97224895738</c:v>
                </c:pt>
                <c:pt idx="30">
                  <c:v>13878.556866208228</c:v>
                </c:pt>
                <c:pt idx="31">
                  <c:v>14383.318925886244</c:v>
                </c:pt>
                <c:pt idx="32">
                  <c:v>14795.70074354061</c:v>
                </c:pt>
                <c:pt idx="33">
                  <c:v>15143.788729830438</c:v>
                </c:pt>
                <c:pt idx="34">
                  <c:v>15449.950075329367</c:v>
                </c:pt>
                <c:pt idx="35">
                  <c:v>15727.556312845581</c:v>
                </c:pt>
                <c:pt idx="36">
                  <c:v>15982.85354214429</c:v>
                </c:pt>
                <c:pt idx="37">
                  <c:v>16218.911210483289</c:v>
                </c:pt>
                <c:pt idx="38">
                  <c:v>16437.88703925514</c:v>
                </c:pt>
                <c:pt idx="39">
                  <c:v>16641.576408725628</c:v>
                </c:pt>
                <c:pt idx="40">
                  <c:v>16831.511500557732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66-4B02-A2EE-ADE5FE2E899F}"/>
            </c:ext>
          </c:extLst>
        </c:ser>
        <c:ser>
          <c:idx val="3"/>
          <c:order val="3"/>
          <c:tx>
            <c:strRef>
              <c:f>'Total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market'!$X$3:$X$43</c:f>
              <c:numCache>
                <c:formatCode>0</c:formatCode>
                <c:ptCount val="41"/>
                <c:pt idx="0">
                  <c:v>3101.152562605098</c:v>
                </c:pt>
                <c:pt idx="1">
                  <c:v>6384.466903258879</c:v>
                </c:pt>
                <c:pt idx="2">
                  <c:v>10232.772219367889</c:v>
                </c:pt>
                <c:pt idx="3">
                  <c:v>14456.338242207785</c:v>
                </c:pt>
                <c:pt idx="4">
                  <c:v>19142.716477068585</c:v>
                </c:pt>
                <c:pt idx="5">
                  <c:v>24475.550913374562</c:v>
                </c:pt>
                <c:pt idx="6">
                  <c:v>30626.178136519557</c:v>
                </c:pt>
                <c:pt idx="7">
                  <c:v>37568.994555868696</c:v>
                </c:pt>
                <c:pt idx="8">
                  <c:v>44841.392717617717</c:v>
                </c:pt>
                <c:pt idx="9">
                  <c:v>51536.649515354955</c:v>
                </c:pt>
                <c:pt idx="10">
                  <c:v>56823.696300397343</c:v>
                </c:pt>
                <c:pt idx="11">
                  <c:v>60609.538989319408</c:v>
                </c:pt>
                <c:pt idx="12">
                  <c:v>63545.713845700659</c:v>
                </c:pt>
                <c:pt idx="13">
                  <c:v>66370.558592638889</c:v>
                </c:pt>
                <c:pt idx="14">
                  <c:v>69486.387242388955</c:v>
                </c:pt>
                <c:pt idx="15">
                  <c:v>73046.708108609775</c:v>
                </c:pt>
                <c:pt idx="16">
                  <c:v>77015.120424365494</c:v>
                </c:pt>
                <c:pt idx="17">
                  <c:v>81130.440649313532</c:v>
                </c:pt>
                <c:pt idx="18">
                  <c:v>85004.504467570572</c:v>
                </c:pt>
                <c:pt idx="19">
                  <c:v>88350.356755484128</c:v>
                </c:pt>
                <c:pt idx="20">
                  <c:v>91121.165266574753</c:v>
                </c:pt>
                <c:pt idx="21">
                  <c:v>93455.96246207002</c:v>
                </c:pt>
                <c:pt idx="22">
                  <c:v>95541.110777681039</c:v>
                </c:pt>
                <c:pt idx="23">
                  <c:v>97511.712629014262</c:v>
                </c:pt>
                <c:pt idx="24">
                  <c:v>99424.550559962387</c:v>
                </c:pt>
                <c:pt idx="25">
                  <c:v>101275.79659517639</c:v>
                </c:pt>
                <c:pt idx="26">
                  <c:v>103030.39324229732</c:v>
                </c:pt>
                <c:pt idx="27">
                  <c:v>104646.28143939833</c:v>
                </c:pt>
                <c:pt idx="28">
                  <c:v>106090.53436912973</c:v>
                </c:pt>
                <c:pt idx="29">
                  <c:v>107348.15058278135</c:v>
                </c:pt>
                <c:pt idx="30">
                  <c:v>108424.11523643798</c:v>
                </c:pt>
                <c:pt idx="31">
                  <c:v>109339.93341571323</c:v>
                </c:pt>
                <c:pt idx="32">
                  <c:v>110126.57227306905</c:v>
                </c:pt>
                <c:pt idx="33">
                  <c:v>110816.01855629939</c:v>
                </c:pt>
                <c:pt idx="34">
                  <c:v>111434.02650696199</c:v>
                </c:pt>
                <c:pt idx="35">
                  <c:v>111996.92802490186</c:v>
                </c:pt>
                <c:pt idx="36">
                  <c:v>112513.5712431072</c:v>
                </c:pt>
                <c:pt idx="37">
                  <c:v>112989.32393139308</c:v>
                </c:pt>
                <c:pt idx="38">
                  <c:v>113428.38258786721</c:v>
                </c:pt>
                <c:pt idx="39">
                  <c:v>113834.35792305085</c:v>
                </c:pt>
                <c:pt idx="40">
                  <c:v>114210.40380961041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66-4B02-A2EE-ADE5FE2E8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358.9891959350166</c:v>
                </c:pt>
                <c:pt idx="2">
                  <c:v>718.63949142461956</c:v>
                </c:pt>
                <c:pt idx="3">
                  <c:v>1327.1061004856658</c:v>
                </c:pt>
                <c:pt idx="4">
                  <c:v>2255.7597157354926</c:v>
                </c:pt>
                <c:pt idx="5">
                  <c:v>3567.9834774280498</c:v>
                </c:pt>
                <c:pt idx="6">
                  <c:v>5328.497987827307</c:v>
                </c:pt>
                <c:pt idx="7">
                  <c:v>7610.4131721796866</c:v>
                </c:pt>
                <c:pt idx="8">
                  <c:v>10482.736480484982</c:v>
                </c:pt>
                <c:pt idx="9">
                  <c:v>13960.844249737855</c:v>
                </c:pt>
                <c:pt idx="10">
                  <c:v>17930.657624014882</c:v>
                </c:pt>
                <c:pt idx="11">
                  <c:v>22127.87805670315</c:v>
                </c:pt>
                <c:pt idx="12">
                  <c:v>26250.702335063903</c:v>
                </c:pt>
                <c:pt idx="13">
                  <c:v>30108.672568748076</c:v>
                </c:pt>
                <c:pt idx="14">
                  <c:v>33642.50349334428</c:v>
                </c:pt>
                <c:pt idx="15">
                  <c:v>36852.947556619169</c:v>
                </c:pt>
                <c:pt idx="16">
                  <c:v>39756.761792692618</c:v>
                </c:pt>
                <c:pt idx="17">
                  <c:v>42375.690061780959</c:v>
                </c:pt>
                <c:pt idx="18">
                  <c:v>44733.251745416899</c:v>
                </c:pt>
                <c:pt idx="19">
                  <c:v>46853.047517238228</c:v>
                </c:pt>
                <c:pt idx="20">
                  <c:v>48757.799824012851</c:v>
                </c:pt>
                <c:pt idx="21">
                  <c:v>50468.837229946119</c:v>
                </c:pt>
                <c:pt idx="22">
                  <c:v>52005.850202167028</c:v>
                </c:pt>
                <c:pt idx="23">
                  <c:v>53386.812400841765</c:v>
                </c:pt>
                <c:pt idx="24">
                  <c:v>54628.00124933615</c:v>
                </c:pt>
                <c:pt idx="25">
                  <c:v>55744.075939226357</c:v>
                </c:pt>
                <c:pt idx="26">
                  <c:v>56748.18632189848</c:v>
                </c:pt>
                <c:pt idx="27">
                  <c:v>57652.095898621279</c:v>
                </c:pt>
                <c:pt idx="28">
                  <c:v>58466.308423110866</c:v>
                </c:pt>
                <c:pt idx="29">
                  <c:v>59200.191729389277</c:v>
                </c:pt>
                <c:pt idx="30">
                  <c:v>59862.095069840514</c:v>
                </c:pt>
                <c:pt idx="31">
                  <c:v>60459.457985191977</c:v>
                </c:pt>
                <c:pt idx="32">
                  <c:v>60998.909846437586</c:v>
                </c:pt>
                <c:pt idx="33">
                  <c:v>61486.359915813598</c:v>
                </c:pt>
                <c:pt idx="34">
                  <c:v>61927.078207269609</c:v>
                </c:pt>
                <c:pt idx="35">
                  <c:v>62325.767678414311</c:v>
                </c:pt>
                <c:pt idx="36">
                  <c:v>62686.628417621541</c:v>
                </c:pt>
                <c:pt idx="37">
                  <c:v>63013.414543766878</c:v>
                </c:pt>
                <c:pt idx="38">
                  <c:v>63309.484540303303</c:v>
                </c:pt>
                <c:pt idx="39">
                  <c:v>63577.845719242454</c:v>
                </c:pt>
                <c:pt idx="40">
                  <c:v>63821.193466957789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2-4DB8-93E5-2BE93A2D2D6B}"/>
            </c:ext>
          </c:extLst>
        </c:ser>
        <c:ser>
          <c:idx val="0"/>
          <c:order val="1"/>
          <c:tx>
            <c:strRef>
              <c:f>'High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84641.010804064979</c:v>
                </c:pt>
                <c:pt idx="2">
                  <c:v>84281.360508575366</c:v>
                </c:pt>
                <c:pt idx="3">
                  <c:v>83672.893899514325</c:v>
                </c:pt>
                <c:pt idx="4">
                  <c:v>82744.24028426451</c:v>
                </c:pt>
                <c:pt idx="5">
                  <c:v>81432.016522571954</c:v>
                </c:pt>
                <c:pt idx="6">
                  <c:v>79671.502012172699</c:v>
                </c:pt>
                <c:pt idx="7">
                  <c:v>77389.586827820312</c:v>
                </c:pt>
                <c:pt idx="8">
                  <c:v>74517.263519515021</c:v>
                </c:pt>
                <c:pt idx="9">
                  <c:v>71039.155750262144</c:v>
                </c:pt>
                <c:pt idx="10">
                  <c:v>67069.342375985114</c:v>
                </c:pt>
                <c:pt idx="11">
                  <c:v>62872.12194329685</c:v>
                </c:pt>
                <c:pt idx="12">
                  <c:v>58749.297664936093</c:v>
                </c:pt>
                <c:pt idx="13">
                  <c:v>54891.327431251921</c:v>
                </c:pt>
                <c:pt idx="14">
                  <c:v>51357.496506655712</c:v>
                </c:pt>
                <c:pt idx="15">
                  <c:v>48147.052443380824</c:v>
                </c:pt>
                <c:pt idx="16">
                  <c:v>45243.238207307375</c:v>
                </c:pt>
                <c:pt idx="17">
                  <c:v>42624.309938219034</c:v>
                </c:pt>
                <c:pt idx="18">
                  <c:v>40266.748254583101</c:v>
                </c:pt>
                <c:pt idx="19">
                  <c:v>38146.952482761772</c:v>
                </c:pt>
                <c:pt idx="20">
                  <c:v>36242.200175987149</c:v>
                </c:pt>
                <c:pt idx="21">
                  <c:v>34531.162770053881</c:v>
                </c:pt>
                <c:pt idx="22">
                  <c:v>32994.149797832972</c:v>
                </c:pt>
                <c:pt idx="23">
                  <c:v>31613.187599158235</c:v>
                </c:pt>
                <c:pt idx="24">
                  <c:v>30371.998750663846</c:v>
                </c:pt>
                <c:pt idx="25">
                  <c:v>29255.924060773639</c:v>
                </c:pt>
                <c:pt idx="26">
                  <c:v>28251.813678101509</c:v>
                </c:pt>
                <c:pt idx="27">
                  <c:v>27347.904101378706</c:v>
                </c:pt>
                <c:pt idx="28">
                  <c:v>26533.691576889116</c:v>
                </c:pt>
                <c:pt idx="29">
                  <c:v>25799.808270610709</c:v>
                </c:pt>
                <c:pt idx="30">
                  <c:v>25137.904930159471</c:v>
                </c:pt>
                <c:pt idx="31">
                  <c:v>24540.542014808005</c:v>
                </c:pt>
                <c:pt idx="32">
                  <c:v>24001.090153562393</c:v>
                </c:pt>
                <c:pt idx="33">
                  <c:v>23513.640084186376</c:v>
                </c:pt>
                <c:pt idx="34">
                  <c:v>23072.921792730365</c:v>
                </c:pt>
                <c:pt idx="35">
                  <c:v>22674.23232158566</c:v>
                </c:pt>
                <c:pt idx="36">
                  <c:v>22313.371582378433</c:v>
                </c:pt>
                <c:pt idx="37">
                  <c:v>21986.585456233093</c:v>
                </c:pt>
                <c:pt idx="38">
                  <c:v>21690.515459696675</c:v>
                </c:pt>
                <c:pt idx="39">
                  <c:v>21422.154280757528</c:v>
                </c:pt>
                <c:pt idx="40">
                  <c:v>21178.806533042189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A2-4DB8-93E5-2BE93A2D2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majority'!$P$3:$P$43</c:f>
              <c:numCache>
                <c:formatCode>0%</c:formatCode>
                <c:ptCount val="41"/>
                <c:pt idx="0">
                  <c:v>0.98493983904602955</c:v>
                </c:pt>
                <c:pt idx="1">
                  <c:v>0.97497885284594732</c:v>
                </c:pt>
                <c:pt idx="2">
                  <c:v>0.9622466004379473</c:v>
                </c:pt>
                <c:pt idx="3">
                  <c:v>0.94761895240067817</c:v>
                </c:pt>
                <c:pt idx="4">
                  <c:v>0.9320358556463576</c:v>
                </c:pt>
                <c:pt idx="5">
                  <c:v>0.91620280372098661</c:v>
                </c:pt>
                <c:pt idx="6">
                  <c:v>0.9005029863412094</c:v>
                </c:pt>
                <c:pt idx="7">
                  <c:v>0.88501553647163034</c:v>
                </c:pt>
                <c:pt idx="8">
                  <c:v>0.8695433715621953</c:v>
                </c:pt>
                <c:pt idx="9">
                  <c:v>0.8536046555036173</c:v>
                </c:pt>
                <c:pt idx="10">
                  <c:v>0.83637541108566316</c:v>
                </c:pt>
                <c:pt idx="11">
                  <c:v>0.81659296904269629</c:v>
                </c:pt>
                <c:pt idx="12">
                  <c:v>0.79246242938240008</c:v>
                </c:pt>
                <c:pt idx="13">
                  <c:v>0.76167592080681645</c:v>
                </c:pt>
                <c:pt idx="14">
                  <c:v>0.72177609544935029</c:v>
                </c:pt>
                <c:pt idx="15">
                  <c:v>0.6712043801348716</c:v>
                </c:pt>
                <c:pt idx="16">
                  <c:v>0.61110441895229262</c:v>
                </c:pt>
                <c:pt idx="17">
                  <c:v>0.54675124034120304</c:v>
                </c:pt>
                <c:pt idx="18">
                  <c:v>0.48628673653508891</c:v>
                </c:pt>
                <c:pt idx="19">
                  <c:v>0.43647884753766913</c:v>
                </c:pt>
                <c:pt idx="20">
                  <c:v>0.39937155921301098</c:v>
                </c:pt>
                <c:pt idx="21">
                  <c:v>0.37283534450610517</c:v>
                </c:pt>
                <c:pt idx="22">
                  <c:v>0.35331660359089251</c:v>
                </c:pt>
                <c:pt idx="23">
                  <c:v>0.33790957097151542</c:v>
                </c:pt>
                <c:pt idx="24">
                  <c:v>0.32491164325749017</c:v>
                </c:pt>
                <c:pt idx="25">
                  <c:v>0.31350489443924034</c:v>
                </c:pt>
                <c:pt idx="26">
                  <c:v>0.30331012219474074</c:v>
                </c:pt>
                <c:pt idx="27">
                  <c:v>0.2941187813721981</c:v>
                </c:pt>
                <c:pt idx="28">
                  <c:v>0.28578693742896777</c:v>
                </c:pt>
                <c:pt idx="29">
                  <c:v>0.27820269629071226</c:v>
                </c:pt>
                <c:pt idx="30">
                  <c:v>0.27127547649103184</c:v>
                </c:pt>
                <c:pt idx="31">
                  <c:v>0.26493058480469173</c:v>
                </c:pt>
                <c:pt idx="32">
                  <c:v>0.25910555006589275</c:v>
                </c:pt>
                <c:pt idx="33">
                  <c:v>0.25374745749008215</c:v>
                </c:pt>
                <c:pt idx="34">
                  <c:v>0.24881097094201016</c:v>
                </c:pt>
                <c:pt idx="35">
                  <c:v>0.24425684504429548</c:v>
                </c:pt>
                <c:pt idx="36">
                  <c:v>0.24005079160589582</c:v>
                </c:pt>
                <c:pt idx="37">
                  <c:v>0.23616260578898873</c:v>
                </c:pt>
                <c:pt idx="38">
                  <c:v>0.23256548497778667</c:v>
                </c:pt>
                <c:pt idx="39">
                  <c:v>0.22923549217595524</c:v>
                </c:pt>
                <c:pt idx="40">
                  <c:v>0.2261511288840537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2-40D4-B99C-A9D9922A5F76}"/>
            </c:ext>
          </c:extLst>
        </c:ser>
        <c:ser>
          <c:idx val="1"/>
          <c:order val="1"/>
          <c:tx>
            <c:strRef>
              <c:f>'Medium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majority'!$Q$3:$Q$43</c:f>
              <c:numCache>
                <c:formatCode>0%</c:formatCode>
                <c:ptCount val="41"/>
                <c:pt idx="0">
                  <c:v>1.506016095397048E-2</c:v>
                </c:pt>
                <c:pt idx="1">
                  <c:v>2.5021147154052636E-2</c:v>
                </c:pt>
                <c:pt idx="2">
                  <c:v>3.7753399562052758E-2</c:v>
                </c:pt>
                <c:pt idx="3">
                  <c:v>5.2381047599321814E-2</c:v>
                </c:pt>
                <c:pt idx="4">
                  <c:v>6.796414435364237E-2</c:v>
                </c:pt>
                <c:pt idx="5">
                  <c:v>8.3797196279013386E-2</c:v>
                </c:pt>
                <c:pt idx="6">
                  <c:v>9.9497013658790559E-2</c:v>
                </c:pt>
                <c:pt idx="7">
                  <c:v>0.11498446352836965</c:v>
                </c:pt>
                <c:pt idx="8">
                  <c:v>0.13045662843780476</c:v>
                </c:pt>
                <c:pt idx="9">
                  <c:v>0.14639534449638281</c:v>
                </c:pt>
                <c:pt idx="10">
                  <c:v>0.16362458891433687</c:v>
                </c:pt>
                <c:pt idx="11">
                  <c:v>0.18340703095730362</c:v>
                </c:pt>
                <c:pt idx="12">
                  <c:v>0.20753757061759989</c:v>
                </c:pt>
                <c:pt idx="13">
                  <c:v>0.23832407919318363</c:v>
                </c:pt>
                <c:pt idx="14">
                  <c:v>0.27822390455064977</c:v>
                </c:pt>
                <c:pt idx="15">
                  <c:v>0.32879561986512834</c:v>
                </c:pt>
                <c:pt idx="16">
                  <c:v>0.38889558104770733</c:v>
                </c:pt>
                <c:pt idx="17">
                  <c:v>0.45324875965879702</c:v>
                </c:pt>
                <c:pt idx="18">
                  <c:v>0.51371326346491109</c:v>
                </c:pt>
                <c:pt idx="19">
                  <c:v>0.56352115246233092</c:v>
                </c:pt>
                <c:pt idx="20">
                  <c:v>0.60062844078698907</c:v>
                </c:pt>
                <c:pt idx="21">
                  <c:v>0.62716465549389488</c:v>
                </c:pt>
                <c:pt idx="22">
                  <c:v>0.64668339640910755</c:v>
                </c:pt>
                <c:pt idx="23">
                  <c:v>0.66209042902848447</c:v>
                </c:pt>
                <c:pt idx="24">
                  <c:v>0.67508835674250989</c:v>
                </c:pt>
                <c:pt idx="25">
                  <c:v>0.68649510556075966</c:v>
                </c:pt>
                <c:pt idx="26">
                  <c:v>0.69668987780525915</c:v>
                </c:pt>
                <c:pt idx="27">
                  <c:v>0.70588121862780195</c:v>
                </c:pt>
                <c:pt idx="28">
                  <c:v>0.71421306257103223</c:v>
                </c:pt>
                <c:pt idx="29">
                  <c:v>0.72179730370928774</c:v>
                </c:pt>
                <c:pt idx="30">
                  <c:v>0.7287245235089681</c:v>
                </c:pt>
                <c:pt idx="31">
                  <c:v>0.73506941519530833</c:v>
                </c:pt>
                <c:pt idx="32">
                  <c:v>0.74089444993410725</c:v>
                </c:pt>
                <c:pt idx="33">
                  <c:v>0.74625254250991779</c:v>
                </c:pt>
                <c:pt idx="34">
                  <c:v>0.75118902905798979</c:v>
                </c:pt>
                <c:pt idx="35">
                  <c:v>0.75574315495570454</c:v>
                </c:pt>
                <c:pt idx="36">
                  <c:v>0.75994920839410418</c:v>
                </c:pt>
                <c:pt idx="37">
                  <c:v>0.76383739421101127</c:v>
                </c:pt>
                <c:pt idx="38">
                  <c:v>0.76743451502221338</c:v>
                </c:pt>
                <c:pt idx="39">
                  <c:v>0.77076450782404471</c:v>
                </c:pt>
                <c:pt idx="40">
                  <c:v>0.77384887111594636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2-40D4-B99C-A9D9922A5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Late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A-4D12-91B6-B7FC1F8043EF}"/>
            </c:ext>
          </c:extLst>
        </c:ser>
        <c:ser>
          <c:idx val="0"/>
          <c:order val="1"/>
          <c:tx>
            <c:strRef>
              <c:f>'Medium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Late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169360.26930610638</c:v>
                </c:pt>
                <c:pt idx="2">
                  <c:v>168872.3976225965</c:v>
                </c:pt>
                <c:pt idx="3">
                  <c:v>168158.18342359687</c:v>
                </c:pt>
                <c:pt idx="4">
                  <c:v>167204.68361900686</c:v>
                </c:pt>
                <c:pt idx="5">
                  <c:v>166022.27421752486</c:v>
                </c:pt>
                <c:pt idx="6">
                  <c:v>164636.12154355564</c:v>
                </c:pt>
                <c:pt idx="7">
                  <c:v>163076.78867170637</c:v>
                </c:pt>
                <c:pt idx="8">
                  <c:v>161372.52876304992</c:v>
                </c:pt>
                <c:pt idx="9">
                  <c:v>159543.25775739056</c:v>
                </c:pt>
                <c:pt idx="10">
                  <c:v>157595.14480395085</c:v>
                </c:pt>
                <c:pt idx="11">
                  <c:v>155514.61593983346</c:v>
                </c:pt>
                <c:pt idx="12">
                  <c:v>153260.95142748582</c:v>
                </c:pt>
                <c:pt idx="13">
                  <c:v>150757.73573910131</c:v>
                </c:pt>
                <c:pt idx="14">
                  <c:v>147885.90379683906</c:v>
                </c:pt>
                <c:pt idx="15">
                  <c:v>144486.06817482837</c:v>
                </c:pt>
                <c:pt idx="16">
                  <c:v>140384.58949532185</c:v>
                </c:pt>
                <c:pt idx="17">
                  <c:v>135457.51632840853</c:v>
                </c:pt>
                <c:pt idx="18">
                  <c:v>129718.69258990399</c:v>
                </c:pt>
                <c:pt idx="19">
                  <c:v>123366.94969374724</c:v>
                </c:pt>
                <c:pt idx="20">
                  <c:v>116729.60103608087</c:v>
                </c:pt>
                <c:pt idx="21">
                  <c:v>110136.68218014856</c:v>
                </c:pt>
                <c:pt idx="22">
                  <c:v>103824.80124224361</c:v>
                </c:pt>
                <c:pt idx="23">
                  <c:v>97917.069126951712</c:v>
                </c:pt>
                <c:pt idx="24">
                  <c:v>92453.289448609517</c:v>
                </c:pt>
                <c:pt idx="25">
                  <c:v>87428.817585806624</c:v>
                </c:pt>
                <c:pt idx="26">
                  <c:v>82820.864539103306</c:v>
                </c:pt>
                <c:pt idx="27">
                  <c:v>78601.01513069366</c:v>
                </c:pt>
                <c:pt idx="28">
                  <c:v>74739.904120541963</c:v>
                </c:pt>
                <c:pt idx="29">
                  <c:v>71208.82727826362</c:v>
                </c:pt>
                <c:pt idx="30">
                  <c:v>67980.387475569878</c:v>
                </c:pt>
                <c:pt idx="31">
                  <c:v>65028.807351837124</c:v>
                </c:pt>
                <c:pt idx="32">
                  <c:v>62330.07528060679</c:v>
                </c:pt>
                <c:pt idx="33">
                  <c:v>59861.98749173712</c:v>
                </c:pt>
                <c:pt idx="34">
                  <c:v>57604.123329749993</c:v>
                </c:pt>
                <c:pt idx="35">
                  <c:v>55537.778463352879</c:v>
                </c:pt>
                <c:pt idx="36">
                  <c:v>53645.872964566821</c:v>
                </c:pt>
                <c:pt idx="37">
                  <c:v>51912.845781705611</c:v>
                </c:pt>
                <c:pt idx="38">
                  <c:v>50324.543404032644</c:v>
                </c:pt>
                <c:pt idx="39">
                  <c:v>48868.107924728436</c:v>
                </c:pt>
                <c:pt idx="40">
                  <c:v>47531.867900328274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6A-4D12-91B6-B7FC1F804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majority'!$P$3:$P$43</c:f>
              <c:numCache>
                <c:formatCode>0%</c:formatCode>
                <c:ptCount val="41"/>
                <c:pt idx="0">
                  <c:v>0.99233395603010754</c:v>
                </c:pt>
                <c:pt idx="1">
                  <c:v>0.99006628752740733</c:v>
                </c:pt>
                <c:pt idx="2">
                  <c:v>0.98724807892691058</c:v>
                </c:pt>
                <c:pt idx="3">
                  <c:v>0.98382849076626888</c:v>
                </c:pt>
                <c:pt idx="4">
                  <c:v>0.97978072585772891</c:v>
                </c:pt>
                <c:pt idx="5">
                  <c:v>0.97510520752977647</c:v>
                </c:pt>
                <c:pt idx="6">
                  <c:v>0.96982796507075975</c:v>
                </c:pt>
                <c:pt idx="7">
                  <c:v>0.96399426782637443</c:v>
                </c:pt>
                <c:pt idx="8">
                  <c:v>0.95765829687938386</c:v>
                </c:pt>
                <c:pt idx="9">
                  <c:v>0.9508697747045306</c:v>
                </c:pt>
                <c:pt idx="10">
                  <c:v>0.94365816956968684</c:v>
                </c:pt>
                <c:pt idx="11">
                  <c:v>0.936014851021434</c:v>
                </c:pt>
                <c:pt idx="12">
                  <c:v>0.92787386710183128</c:v>
                </c:pt>
                <c:pt idx="13">
                  <c:v>0.91909283486868498</c:v>
                </c:pt>
                <c:pt idx="14">
                  <c:v>0.9094360920849538</c:v>
                </c:pt>
                <c:pt idx="15">
                  <c:v>0.89856195265096406</c:v>
                </c:pt>
                <c:pt idx="16">
                  <c:v>0.88601487411711621</c:v>
                </c:pt>
                <c:pt idx="17">
                  <c:v>0.87122319738141829</c:v>
                </c:pt>
                <c:pt idx="18">
                  <c:v>0.85350572540128644</c:v>
                </c:pt>
                <c:pt idx="19">
                  <c:v>0.83209644786828096</c:v>
                </c:pt>
                <c:pt idx="20">
                  <c:v>0.80620492836995017</c:v>
                </c:pt>
                <c:pt idx="21">
                  <c:v>0.77513606337752139</c:v>
                </c:pt>
                <c:pt idx="22">
                  <c:v>0.73848793777112109</c:v>
                </c:pt>
                <c:pt idx="23">
                  <c:v>0.69641623320450563</c:v>
                </c:pt>
                <c:pt idx="24">
                  <c:v>0.64989002251060224</c:v>
                </c:pt>
                <c:pt idx="25">
                  <c:v>0.60079196501109156</c:v>
                </c:pt>
                <c:pt idx="26">
                  <c:v>0.55171130545961811</c:v>
                </c:pt>
                <c:pt idx="27">
                  <c:v>0.50541051733657982</c:v>
                </c:pt>
                <c:pt idx="28">
                  <c:v>0.46415974767708146</c:v>
                </c:pt>
                <c:pt idx="29">
                  <c:v>0.42923968382443262</c:v>
                </c:pt>
                <c:pt idx="30">
                  <c:v>0.400804008971055</c:v>
                </c:pt>
                <c:pt idx="31">
                  <c:v>0.37808384970956904</c:v>
                </c:pt>
                <c:pt idx="32">
                  <c:v>0.35979021835853653</c:v>
                </c:pt>
                <c:pt idx="33">
                  <c:v>0.34456051803016496</c:v>
                </c:pt>
                <c:pt idx="34">
                  <c:v>0.3313159501451981</c:v>
                </c:pt>
                <c:pt idx="35">
                  <c:v>0.31940942669620254</c:v>
                </c:pt>
                <c:pt idx="36">
                  <c:v>0.30853201463168906</c:v>
                </c:pt>
                <c:pt idx="37">
                  <c:v>0.29852734444282886</c:v>
                </c:pt>
                <c:pt idx="38">
                  <c:v>0.28928590354481593</c:v>
                </c:pt>
                <c:pt idx="39">
                  <c:v>0.28071854915179112</c:v>
                </c:pt>
                <c:pt idx="40">
                  <c:v>0.27275091353464159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FA-46C6-827A-2F34E6F70D5B}"/>
            </c:ext>
          </c:extLst>
        </c:ser>
        <c:ser>
          <c:idx val="1"/>
          <c:order val="1"/>
          <c:tx>
            <c:strRef>
              <c:f>'Low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majority'!$Q$3:$Q$43</c:f>
              <c:numCache>
                <c:formatCode>0%</c:formatCode>
                <c:ptCount val="41"/>
                <c:pt idx="0">
                  <c:v>7.6660439698925439E-3</c:v>
                </c:pt>
                <c:pt idx="1">
                  <c:v>9.9337124725927019E-3</c:v>
                </c:pt>
                <c:pt idx="2">
                  <c:v>1.2751921073089437E-2</c:v>
                </c:pt>
                <c:pt idx="3">
                  <c:v>1.6171509233731091E-2</c:v>
                </c:pt>
                <c:pt idx="4">
                  <c:v>2.0219274142271104E-2</c:v>
                </c:pt>
                <c:pt idx="5">
                  <c:v>2.4894792470223553E-2</c:v>
                </c:pt>
                <c:pt idx="6">
                  <c:v>3.0172034929240282E-2</c:v>
                </c:pt>
                <c:pt idx="7">
                  <c:v>3.6005732173625619E-2</c:v>
                </c:pt>
                <c:pt idx="8">
                  <c:v>4.2341703120616074E-2</c:v>
                </c:pt>
                <c:pt idx="9">
                  <c:v>4.9130225295469399E-2</c:v>
                </c:pt>
                <c:pt idx="10">
                  <c:v>5.6341830430313135E-2</c:v>
                </c:pt>
                <c:pt idx="11">
                  <c:v>6.3985148978566039E-2</c:v>
                </c:pt>
                <c:pt idx="12">
                  <c:v>7.2126132898168632E-2</c:v>
                </c:pt>
                <c:pt idx="13">
                  <c:v>8.0907165131314907E-2</c:v>
                </c:pt>
                <c:pt idx="14">
                  <c:v>9.0563907915046218E-2</c:v>
                </c:pt>
                <c:pt idx="15">
                  <c:v>0.10143804734903597</c:v>
                </c:pt>
                <c:pt idx="16">
                  <c:v>0.11398512588288377</c:v>
                </c:pt>
                <c:pt idx="17">
                  <c:v>0.12877680261858174</c:v>
                </c:pt>
                <c:pt idx="18">
                  <c:v>0.14649427459871359</c:v>
                </c:pt>
                <c:pt idx="19">
                  <c:v>0.16790355213171901</c:v>
                </c:pt>
                <c:pt idx="20">
                  <c:v>0.19379507163004989</c:v>
                </c:pt>
                <c:pt idx="21">
                  <c:v>0.2248639366224785</c:v>
                </c:pt>
                <c:pt idx="22">
                  <c:v>0.26151206222887896</c:v>
                </c:pt>
                <c:pt idx="23">
                  <c:v>0.30358376679549426</c:v>
                </c:pt>
                <c:pt idx="24">
                  <c:v>0.35010997748939771</c:v>
                </c:pt>
                <c:pt idx="25">
                  <c:v>0.39920803498890839</c:v>
                </c:pt>
                <c:pt idx="26">
                  <c:v>0.44828869454038195</c:v>
                </c:pt>
                <c:pt idx="27">
                  <c:v>0.49458948266342023</c:v>
                </c:pt>
                <c:pt idx="28">
                  <c:v>0.53584025232291865</c:v>
                </c:pt>
                <c:pt idx="29">
                  <c:v>0.57076031617556744</c:v>
                </c:pt>
                <c:pt idx="30">
                  <c:v>0.59919599102894505</c:v>
                </c:pt>
                <c:pt idx="31">
                  <c:v>0.62191615029043101</c:v>
                </c:pt>
                <c:pt idx="32">
                  <c:v>0.64020978164146347</c:v>
                </c:pt>
                <c:pt idx="33">
                  <c:v>0.65543948196983504</c:v>
                </c:pt>
                <c:pt idx="34">
                  <c:v>0.6686840498548019</c:v>
                </c:pt>
                <c:pt idx="35">
                  <c:v>0.68059057330379746</c:v>
                </c:pt>
                <c:pt idx="36">
                  <c:v>0.69146798536831089</c:v>
                </c:pt>
                <c:pt idx="37">
                  <c:v>0.7014726555571712</c:v>
                </c:pt>
                <c:pt idx="38">
                  <c:v>0.71071409645518413</c:v>
                </c:pt>
                <c:pt idx="39">
                  <c:v>0.71928145084820883</c:v>
                </c:pt>
                <c:pt idx="40">
                  <c:v>0.72724908646535846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FA-46C6-827A-2F34E6F70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218.16137374408663</c:v>
                </c:pt>
                <c:pt idx="2">
                  <c:v>280.78179238671595</c:v>
                </c:pt>
                <c:pt idx="3">
                  <c:v>361.09494226930457</c:v>
                </c:pt>
                <c:pt idx="4">
                  <c:v>462.44327652908839</c:v>
                </c:pt>
                <c:pt idx="5">
                  <c:v>588.06277908548395</c:v>
                </c:pt>
                <c:pt idx="6">
                  <c:v>740.86223717383575</c:v>
                </c:pt>
                <c:pt idx="7">
                  <c:v>923.2383103549945</c:v>
                </c:pt>
                <c:pt idx="8">
                  <c:v>1136.9632027953128</c:v>
                </c:pt>
                <c:pt idx="9">
                  <c:v>1383.1713590410181</c:v>
                </c:pt>
                <c:pt idx="10">
                  <c:v>1662.4611381484062</c:v>
                </c:pt>
                <c:pt idx="11">
                  <c:v>1975.1205829912274</c:v>
                </c:pt>
                <c:pt idx="12">
                  <c:v>2321.482291009916</c:v>
                </c:pt>
                <c:pt idx="13">
                  <c:v>2702.4061915433576</c:v>
                </c:pt>
                <c:pt idx="14">
                  <c:v>3119.8764760051981</c:v>
                </c:pt>
                <c:pt idx="15">
                  <c:v>3577.6820456825712</c:v>
                </c:pt>
                <c:pt idx="16">
                  <c:v>4082.1372435811199</c:v>
                </c:pt>
                <c:pt idx="17">
                  <c:v>4642.7970892275198</c:v>
                </c:pt>
                <c:pt idx="18">
                  <c:v>5273.1202025627135</c:v>
                </c:pt>
                <c:pt idx="19">
                  <c:v>5991.0095163955075</c:v>
                </c:pt>
                <c:pt idx="20">
                  <c:v>6819.0887578755683</c:v>
                </c:pt>
                <c:pt idx="21">
                  <c:v>7784.4379909434356</c:v>
                </c:pt>
                <c:pt idx="22">
                  <c:v>8917.3376531401591</c:v>
                </c:pt>
                <c:pt idx="23">
                  <c:v>10248.456416771614</c:v>
                </c:pt>
                <c:pt idx="24">
                  <c:v>11804.072792856156</c:v>
                </c:pt>
                <c:pt idx="25">
                  <c:v>13599.600322230421</c:v>
                </c:pt>
                <c:pt idx="26">
                  <c:v>15632.9085874131</c:v>
                </c:pt>
                <c:pt idx="27">
                  <c:v>17880.071632265037</c:v>
                </c:pt>
                <c:pt idx="28">
                  <c:v>20296.075071677606</c:v>
                </c:pt>
                <c:pt idx="29">
                  <c:v>22821.109709254655</c:v>
                </c:pt>
                <c:pt idx="30">
                  <c:v>25390.461425821515</c:v>
                </c:pt>
                <c:pt idx="31">
                  <c:v>27944.5812069854</c:v>
                </c:pt>
                <c:pt idx="32">
                  <c:v>30436.410363755524</c:v>
                </c:pt>
                <c:pt idx="33">
                  <c:v>32834.552471332412</c:v>
                </c:pt>
                <c:pt idx="34">
                  <c:v>35122.332820942771</c:v>
                </c:pt>
                <c:pt idx="35">
                  <c:v>37293.913962614315</c:v>
                </c:pt>
                <c:pt idx="36">
                  <c:v>39349.542439435165</c:v>
                </c:pt>
                <c:pt idx="37">
                  <c:v>41292.066071122288</c:v>
                </c:pt>
                <c:pt idx="38">
                  <c:v>43125.37703624602</c:v>
                </c:pt>
                <c:pt idx="39">
                  <c:v>44853.909152490487</c:v>
                </c:pt>
                <c:pt idx="40">
                  <c:v>46482.410569451218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A-4A2E-B04C-2A4D4321EBEF}"/>
            </c:ext>
          </c:extLst>
        </c:ser>
        <c:ser>
          <c:idx val="0"/>
          <c:order val="1"/>
          <c:tx>
            <c:strRef>
              <c:f>'Low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84781.838626255922</c:v>
                </c:pt>
                <c:pt idx="2">
                  <c:v>84719.218207613289</c:v>
                </c:pt>
                <c:pt idx="3">
                  <c:v>84638.905057730706</c:v>
                </c:pt>
                <c:pt idx="4">
                  <c:v>84537.556723470916</c:v>
                </c:pt>
                <c:pt idx="5">
                  <c:v>84411.937220914522</c:v>
                </c:pt>
                <c:pt idx="6">
                  <c:v>84259.137762826169</c:v>
                </c:pt>
                <c:pt idx="7">
                  <c:v>84076.761689645005</c:v>
                </c:pt>
                <c:pt idx="8">
                  <c:v>83863.036797204681</c:v>
                </c:pt>
                <c:pt idx="9">
                  <c:v>83616.828640958978</c:v>
                </c:pt>
                <c:pt idx="10">
                  <c:v>83337.538861851586</c:v>
                </c:pt>
                <c:pt idx="11">
                  <c:v>83024.879417008764</c:v>
                </c:pt>
                <c:pt idx="12">
                  <c:v>82678.517708990083</c:v>
                </c:pt>
                <c:pt idx="13">
                  <c:v>82297.593808456644</c:v>
                </c:pt>
                <c:pt idx="14">
                  <c:v>81880.123523994815</c:v>
                </c:pt>
                <c:pt idx="15">
                  <c:v>81422.317954317434</c:v>
                </c:pt>
                <c:pt idx="16">
                  <c:v>80917.862756418894</c:v>
                </c:pt>
                <c:pt idx="17">
                  <c:v>80357.202910772496</c:v>
                </c:pt>
                <c:pt idx="18">
                  <c:v>79726.879797437301</c:v>
                </c:pt>
                <c:pt idx="19">
                  <c:v>79008.990483604503</c:v>
                </c:pt>
                <c:pt idx="20">
                  <c:v>78180.91124212445</c:v>
                </c:pt>
                <c:pt idx="21">
                  <c:v>77215.562009056579</c:v>
                </c:pt>
                <c:pt idx="22">
                  <c:v>76082.662346859855</c:v>
                </c:pt>
                <c:pt idx="23">
                  <c:v>74751.543583228398</c:v>
                </c:pt>
                <c:pt idx="24">
                  <c:v>73195.927207143861</c:v>
                </c:pt>
                <c:pt idx="25">
                  <c:v>71400.399677769601</c:v>
                </c:pt>
                <c:pt idx="26">
                  <c:v>69367.091412586917</c:v>
                </c:pt>
                <c:pt idx="27">
                  <c:v>67119.928367734989</c:v>
                </c:pt>
                <c:pt idx="28">
                  <c:v>64703.92492832242</c:v>
                </c:pt>
                <c:pt idx="29">
                  <c:v>62178.890290745374</c:v>
                </c:pt>
                <c:pt idx="30">
                  <c:v>59609.538574178521</c:v>
                </c:pt>
                <c:pt idx="31">
                  <c:v>57055.418793014636</c:v>
                </c:pt>
                <c:pt idx="32">
                  <c:v>54563.589636244513</c:v>
                </c:pt>
                <c:pt idx="33">
                  <c:v>52165.447528667624</c:v>
                </c:pt>
                <c:pt idx="34">
                  <c:v>49877.667179057258</c:v>
                </c:pt>
                <c:pt idx="35">
                  <c:v>47706.086037385714</c:v>
                </c:pt>
                <c:pt idx="36">
                  <c:v>45650.457560564864</c:v>
                </c:pt>
                <c:pt idx="37">
                  <c:v>43707.933928877741</c:v>
                </c:pt>
                <c:pt idx="38">
                  <c:v>41874.622963754009</c:v>
                </c:pt>
                <c:pt idx="39">
                  <c:v>40146.090847509542</c:v>
                </c:pt>
                <c:pt idx="40">
                  <c:v>38517.589430548811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A-4A2E-B04C-2A4D4321E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Laggards'!$P$3:$P$43</c:f>
              <c:numCache>
                <c:formatCode>0%</c:formatCode>
                <c:ptCount val="41"/>
                <c:pt idx="0">
                  <c:v>0.99624578642232187</c:v>
                </c:pt>
                <c:pt idx="1">
                  <c:v>0.99551237165888873</c:v>
                </c:pt>
                <c:pt idx="2">
                  <c:v>0.99448311787199895</c:v>
                </c:pt>
                <c:pt idx="3">
                  <c:v>0.99298889254881006</c:v>
                </c:pt>
                <c:pt idx="4">
                  <c:v>0.99073425910507129</c:v>
                </c:pt>
                <c:pt idx="5">
                  <c:v>0.9871862264145671</c:v>
                </c:pt>
                <c:pt idx="6">
                  <c:v>0.98136719798961225</c:v>
                </c:pt>
                <c:pt idx="7">
                  <c:v>0.97152358662747296</c:v>
                </c:pt>
                <c:pt idx="8">
                  <c:v>0.95483826630595747</c:v>
                </c:pt>
                <c:pt idx="9">
                  <c:v>0.92801977292614801</c:v>
                </c:pt>
                <c:pt idx="10">
                  <c:v>0.88996848439782439</c:v>
                </c:pt>
                <c:pt idx="11">
                  <c:v>0.84432587004506787</c:v>
                </c:pt>
                <c:pt idx="12">
                  <c:v>0.7966034646201684</c:v>
                </c:pt>
                <c:pt idx="13">
                  <c:v>0.7500883807091463</c:v>
                </c:pt>
                <c:pt idx="14">
                  <c:v>0.70642556454704919</c:v>
                </c:pt>
                <c:pt idx="15">
                  <c:v>0.66654164404931826</c:v>
                </c:pt>
                <c:pt idx="16">
                  <c:v>0.63068363434157482</c:v>
                </c:pt>
                <c:pt idx="17">
                  <c:v>0.59866175674987721</c:v>
                </c:pt>
                <c:pt idx="18">
                  <c:v>0.57009772544458204</c:v>
                </c:pt>
                <c:pt idx="19">
                  <c:v>0.54456596077033004</c:v>
                </c:pt>
                <c:pt idx="20">
                  <c:v>0.52166001070821388</c:v>
                </c:pt>
                <c:pt idx="21">
                  <c:v>0.50101828048935204</c:v>
                </c:pt>
                <c:pt idx="22">
                  <c:v>0.48232996010126838</c:v>
                </c:pt>
                <c:pt idx="23">
                  <c:v>0.46533230844919954</c:v>
                </c:pt>
                <c:pt idx="24">
                  <c:v>0.44980479426614267</c:v>
                </c:pt>
                <c:pt idx="25">
                  <c:v>0.43556262180479355</c:v>
                </c:pt>
                <c:pt idx="26">
                  <c:v>0.42245069813346248</c:v>
                </c:pt>
                <c:pt idx="27">
                  <c:v>0.41033840426700807</c:v>
                </c:pt>
                <c:pt idx="28">
                  <c:v>0.3991152225200334</c:v>
                </c:pt>
                <c:pt idx="29">
                  <c:v>0.38868714709646135</c:v>
                </c:pt>
                <c:pt idx="30">
                  <c:v>0.37897376486659967</c:v>
                </c:pt>
                <c:pt idx="31">
                  <c:v>0.36990589053150102</c:v>
                </c:pt>
                <c:pt idx="32">
                  <c:v>0.36142365224010048</c:v>
                </c:pt>
                <c:pt idx="33">
                  <c:v>0.35347493983726846</c:v>
                </c:pt>
                <c:pt idx="34">
                  <c:v>0.34601414382328488</c:v>
                </c:pt>
                <c:pt idx="35">
                  <c:v>0.33900112711668717</c:v>
                </c:pt>
                <c:pt idx="36">
                  <c:v>0.33240038340910899</c:v>
                </c:pt>
                <c:pt idx="37">
                  <c:v>0.32618034538867557</c:v>
                </c:pt>
                <c:pt idx="38">
                  <c:v>0.32031281368407455</c:v>
                </c:pt>
                <c:pt idx="39">
                  <c:v>0.31477248337886082</c:v>
                </c:pt>
                <c:pt idx="40">
                  <c:v>0.30953654967436589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7D-48CF-9C9B-BD40F553D40B}"/>
            </c:ext>
          </c:extLst>
        </c:ser>
        <c:ser>
          <c:idx val="1"/>
          <c:order val="1"/>
          <c:tx>
            <c:strRef>
              <c:f>'High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Laggards'!$Q$3:$Q$43</c:f>
              <c:numCache>
                <c:formatCode>0%</c:formatCode>
                <c:ptCount val="41"/>
                <c:pt idx="0">
                  <c:v>3.7542135776781039E-3</c:v>
                </c:pt>
                <c:pt idx="1">
                  <c:v>4.487628341111256E-3</c:v>
                </c:pt>
                <c:pt idx="2">
                  <c:v>5.5168821280009829E-3</c:v>
                </c:pt>
                <c:pt idx="3">
                  <c:v>7.0111074511899343E-3</c:v>
                </c:pt>
                <c:pt idx="4">
                  <c:v>9.2657408949287697E-3</c:v>
                </c:pt>
                <c:pt idx="5">
                  <c:v>1.2813773585432961E-2</c:v>
                </c:pt>
                <c:pt idx="6">
                  <c:v>1.8632802010387688E-2</c:v>
                </c:pt>
                <c:pt idx="7">
                  <c:v>2.8476413372527088E-2</c:v>
                </c:pt>
                <c:pt idx="8">
                  <c:v>4.5161733694042444E-2</c:v>
                </c:pt>
                <c:pt idx="9">
                  <c:v>7.1980227073852071E-2</c:v>
                </c:pt>
                <c:pt idx="10">
                  <c:v>0.11003151560217567</c:v>
                </c:pt>
                <c:pt idx="11">
                  <c:v>0.15567412995493204</c:v>
                </c:pt>
                <c:pt idx="12">
                  <c:v>0.20339653537983154</c:v>
                </c:pt>
                <c:pt idx="13">
                  <c:v>0.24991161929085368</c:v>
                </c:pt>
                <c:pt idx="14">
                  <c:v>0.29357443545295087</c:v>
                </c:pt>
                <c:pt idx="15">
                  <c:v>0.3334583559506818</c:v>
                </c:pt>
                <c:pt idx="16">
                  <c:v>0.36931636565842518</c:v>
                </c:pt>
                <c:pt idx="17">
                  <c:v>0.40133824325012274</c:v>
                </c:pt>
                <c:pt idx="18">
                  <c:v>0.42990227455541807</c:v>
                </c:pt>
                <c:pt idx="19">
                  <c:v>0.45543403922967007</c:v>
                </c:pt>
                <c:pt idx="20">
                  <c:v>0.47833998929178606</c:v>
                </c:pt>
                <c:pt idx="21">
                  <c:v>0.49898171951064785</c:v>
                </c:pt>
                <c:pt idx="22">
                  <c:v>0.5176700398987315</c:v>
                </c:pt>
                <c:pt idx="23">
                  <c:v>0.53466769155080052</c:v>
                </c:pt>
                <c:pt idx="24">
                  <c:v>0.55019520573385727</c:v>
                </c:pt>
                <c:pt idx="25">
                  <c:v>0.56443737819520645</c:v>
                </c:pt>
                <c:pt idx="26">
                  <c:v>0.57754930186653752</c:v>
                </c:pt>
                <c:pt idx="27">
                  <c:v>0.58966159573299182</c:v>
                </c:pt>
                <c:pt idx="28">
                  <c:v>0.60088477747996649</c:v>
                </c:pt>
                <c:pt idx="29">
                  <c:v>0.61131285290353876</c:v>
                </c:pt>
                <c:pt idx="30">
                  <c:v>0.62102623513340027</c:v>
                </c:pt>
                <c:pt idx="31">
                  <c:v>0.63009410946849886</c:v>
                </c:pt>
                <c:pt idx="32">
                  <c:v>0.63857634775989958</c:v>
                </c:pt>
                <c:pt idx="33">
                  <c:v>0.64652506016273148</c:v>
                </c:pt>
                <c:pt idx="34">
                  <c:v>0.65398585617671501</c:v>
                </c:pt>
                <c:pt idx="35">
                  <c:v>0.66099887288331294</c:v>
                </c:pt>
                <c:pt idx="36">
                  <c:v>0.66759961659089095</c:v>
                </c:pt>
                <c:pt idx="37">
                  <c:v>0.67381965461132443</c:v>
                </c:pt>
                <c:pt idx="38">
                  <c:v>0.6796871863159254</c:v>
                </c:pt>
                <c:pt idx="39">
                  <c:v>0.68522751662113923</c:v>
                </c:pt>
                <c:pt idx="40">
                  <c:v>0.69046345032563405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7D-48CF-9C9B-BD40F553D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Laggards'!$M$3:$M$43</c:f>
              <c:numCache>
                <c:formatCode>0</c:formatCode>
                <c:ptCount val="41"/>
                <c:pt idx="0">
                  <c:v>32</c:v>
                </c:pt>
                <c:pt idx="1">
                  <c:v>35.087415896713466</c:v>
                </c:pt>
                <c:pt idx="2">
                  <c:v>39.126026028430793</c:v>
                </c:pt>
                <c:pt idx="3">
                  <c:v>44.53187571058514</c:v>
                </c:pt>
                <c:pt idx="4">
                  <c:v>51.972918496515057</c:v>
                </c:pt>
                <c:pt idx="5">
                  <c:v>62.56360143697303</c:v>
                </c:pt>
                <c:pt idx="6">
                  <c:v>78.233846789268014</c:v>
                </c:pt>
                <c:pt idx="7">
                  <c:v>102.42185518073086</c:v>
                </c:pt>
                <c:pt idx="8">
                  <c:v>141.27393864649815</c:v>
                </c:pt>
                <c:pt idx="9">
                  <c:v>205.21845669689804</c:v>
                </c:pt>
                <c:pt idx="10">
                  <c:v>309.3296261102189</c:v>
                </c:pt>
                <c:pt idx="11">
                  <c:v>468.95883469792398</c:v>
                </c:pt>
                <c:pt idx="12">
                  <c:v>691.35983160183275</c:v>
                </c:pt>
                <c:pt idx="13">
                  <c:v>973.28815239413461</c:v>
                </c:pt>
                <c:pt idx="14">
                  <c:v>1306.0709055826824</c:v>
                </c:pt>
                <c:pt idx="15">
                  <c:v>1679.0941123657808</c:v>
                </c:pt>
                <c:pt idx="16">
                  <c:v>2081.280466478745</c:v>
                </c:pt>
                <c:pt idx="17">
                  <c:v>2502.3364187249117</c:v>
                </c:pt>
                <c:pt idx="18">
                  <c:v>2933.4347207853871</c:v>
                </c:pt>
                <c:pt idx="19">
                  <c:v>3367.3849047165304</c:v>
                </c:pt>
                <c:pt idx="20">
                  <c:v>3798.5364742419315</c:v>
                </c:pt>
                <c:pt idx="21">
                  <c:v>4222.5758432288621</c:v>
                </c:pt>
                <c:pt idx="22">
                  <c:v>4636.3003268124276</c:v>
                </c:pt>
                <c:pt idx="23">
                  <c:v>5037.4065610848274</c:v>
                </c:pt>
                <c:pt idx="24">
                  <c:v>5424.306976494905</c:v>
                </c:pt>
                <c:pt idx="25">
                  <c:v>5795.9767711720542</c:v>
                </c:pt>
                <c:pt idx="26">
                  <c:v>6151.829111966691</c:v>
                </c:pt>
                <c:pt idx="27">
                  <c:v>6491.6146809354614</c:v>
                </c:pt>
                <c:pt idx="28">
                  <c:v>6815.3414745226264</c:v>
                </c:pt>
                <c:pt idx="29">
                  <c:v>7123.211120689879</c:v>
                </c:pt>
                <c:pt idx="30">
                  <c:v>7415.5685185242201</c:v>
                </c:pt>
                <c:pt idx="31">
                  <c:v>7692.8621553213397</c:v>
                </c:pt>
                <c:pt idx="32">
                  <c:v>7955.6129509005505</c:v>
                </c:pt>
                <c:pt idx="33">
                  <c:v>8204.3898983589133</c:v>
                </c:pt>
                <c:pt idx="34">
                  <c:v>8439.79111542584</c:v>
                </c:pt>
                <c:pt idx="35">
                  <c:v>8662.4291996000156</c:v>
                </c:pt>
                <c:pt idx="36">
                  <c:v>8872.9200039186453</c:v>
                </c:pt>
                <c:pt idx="37">
                  <c:v>9071.8741286875629</c:v>
                </c:pt>
                <c:pt idx="38">
                  <c:v>9259.8905666478622</c:v>
                </c:pt>
                <c:pt idx="39">
                  <c:v>9437.552052232626</c:v>
                </c:pt>
                <c:pt idx="40">
                  <c:v>9605.4217557402426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2-40D4-987E-9C26F0552A88}"/>
            </c:ext>
          </c:extLst>
        </c:ser>
        <c:ser>
          <c:idx val="0"/>
          <c:order val="1"/>
          <c:tx>
            <c:strRef>
              <c:f>'High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Laggards'!$L$3:$L$43</c:f>
              <c:numCache>
                <c:formatCode>0</c:formatCode>
                <c:ptCount val="41"/>
                <c:pt idx="0">
                  <c:v>15968</c:v>
                </c:pt>
                <c:pt idx="1">
                  <c:v>15964.912584103287</c:v>
                </c:pt>
                <c:pt idx="2">
                  <c:v>15960.873973971571</c:v>
                </c:pt>
                <c:pt idx="3">
                  <c:v>15955.468124289417</c:v>
                </c:pt>
                <c:pt idx="4">
                  <c:v>15948.027081503486</c:v>
                </c:pt>
                <c:pt idx="5">
                  <c:v>15937.436398563026</c:v>
                </c:pt>
                <c:pt idx="6">
                  <c:v>15921.76615321073</c:v>
                </c:pt>
                <c:pt idx="7">
                  <c:v>15897.578144819268</c:v>
                </c:pt>
                <c:pt idx="8">
                  <c:v>15858.7260613535</c:v>
                </c:pt>
                <c:pt idx="9">
                  <c:v>15794.781543303101</c:v>
                </c:pt>
                <c:pt idx="10">
                  <c:v>15690.670373889781</c:v>
                </c:pt>
                <c:pt idx="11">
                  <c:v>15531.041165302076</c:v>
                </c:pt>
                <c:pt idx="12">
                  <c:v>15308.640168398168</c:v>
                </c:pt>
                <c:pt idx="13">
                  <c:v>15026.711847605866</c:v>
                </c:pt>
                <c:pt idx="14">
                  <c:v>14693.929094417317</c:v>
                </c:pt>
                <c:pt idx="15">
                  <c:v>14320.905887634219</c:v>
                </c:pt>
                <c:pt idx="16">
                  <c:v>13918.719533521255</c:v>
                </c:pt>
                <c:pt idx="17">
                  <c:v>13497.663581275088</c:v>
                </c:pt>
                <c:pt idx="18">
                  <c:v>13066.565279214614</c:v>
                </c:pt>
                <c:pt idx="19">
                  <c:v>12632.615095283471</c:v>
                </c:pt>
                <c:pt idx="20">
                  <c:v>12201.46352575807</c:v>
                </c:pt>
                <c:pt idx="21">
                  <c:v>11777.42415677114</c:v>
                </c:pt>
                <c:pt idx="22">
                  <c:v>11363.699673187573</c:v>
                </c:pt>
                <c:pt idx="23">
                  <c:v>10962.593438915172</c:v>
                </c:pt>
                <c:pt idx="24">
                  <c:v>10575.693023505093</c:v>
                </c:pt>
                <c:pt idx="25">
                  <c:v>10204.023228827944</c:v>
                </c:pt>
                <c:pt idx="26">
                  <c:v>9848.1708880333063</c:v>
                </c:pt>
                <c:pt idx="27">
                  <c:v>9508.3853190645368</c:v>
                </c:pt>
                <c:pt idx="28">
                  <c:v>9184.6585254773709</c:v>
                </c:pt>
                <c:pt idx="29">
                  <c:v>8876.7888793101192</c:v>
                </c:pt>
                <c:pt idx="30">
                  <c:v>8584.4314814757781</c:v>
                </c:pt>
                <c:pt idx="31">
                  <c:v>8307.1378446786584</c:v>
                </c:pt>
                <c:pt idx="32">
                  <c:v>8044.3870490994477</c:v>
                </c:pt>
                <c:pt idx="33">
                  <c:v>7795.6101016410848</c:v>
                </c:pt>
                <c:pt idx="34">
                  <c:v>7560.2088845741582</c:v>
                </c:pt>
                <c:pt idx="35">
                  <c:v>7337.5708003999825</c:v>
                </c:pt>
                <c:pt idx="36">
                  <c:v>7127.0799960813538</c:v>
                </c:pt>
                <c:pt idx="37">
                  <c:v>6928.1258713124371</c:v>
                </c:pt>
                <c:pt idx="38">
                  <c:v>6740.1094333521378</c:v>
                </c:pt>
                <c:pt idx="39">
                  <c:v>6562.447947767374</c:v>
                </c:pt>
                <c:pt idx="40">
                  <c:v>6394.5782442597583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82-40D4-987E-9C26F0552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Laggards'!$P$3:$P$43</c:f>
              <c:numCache>
                <c:formatCode>0%</c:formatCode>
                <c:ptCount val="41"/>
                <c:pt idx="0">
                  <c:v>0.99424819427835931</c:v>
                </c:pt>
                <c:pt idx="1">
                  <c:v>0.99326820442928909</c:v>
                </c:pt>
                <c:pt idx="2">
                  <c:v>0.99210923341902468</c:v>
                </c:pt>
                <c:pt idx="3">
                  <c:v>0.9907432732382786</c:v>
                </c:pt>
                <c:pt idx="4">
                  <c:v>0.98913890636340429</c:v>
                </c:pt>
                <c:pt idx="5">
                  <c:v>0.98725996501115898</c:v>
                </c:pt>
                <c:pt idx="6">
                  <c:v>0.98506260752479624</c:v>
                </c:pt>
                <c:pt idx="7">
                  <c:v>0.9824894344856423</c:v>
                </c:pt>
                <c:pt idx="8">
                  <c:v>0.97945834622929895</c:v>
                </c:pt>
                <c:pt idx="9">
                  <c:v>0.97584251360063501</c:v>
                </c:pt>
                <c:pt idx="10">
                  <c:v>0.97143621535434832</c:v>
                </c:pt>
                <c:pt idx="11">
                  <c:v>0.9659000113128291</c:v>
                </c:pt>
                <c:pt idx="12">
                  <c:v>0.95867958961687572</c:v>
                </c:pt>
                <c:pt idx="13">
                  <c:v>0.94890078788629806</c:v>
                </c:pt>
                <c:pt idx="14">
                  <c:v>0.93527281968120424</c:v>
                </c:pt>
                <c:pt idx="15">
                  <c:v>0.91611057797883144</c:v>
                </c:pt>
                <c:pt idx="16">
                  <c:v>0.88972123105025658</c:v>
                </c:pt>
                <c:pt idx="17">
                  <c:v>0.85541012502220604</c:v>
                </c:pt>
                <c:pt idx="18">
                  <c:v>0.81475646663588763</c:v>
                </c:pt>
                <c:pt idx="19">
                  <c:v>0.77171379218330716</c:v>
                </c:pt>
                <c:pt idx="20">
                  <c:v>0.7306128313467497</c:v>
                </c:pt>
                <c:pt idx="21">
                  <c:v>0.69387379132921834</c:v>
                </c:pt>
                <c:pt idx="22">
                  <c:v>0.66169975529704139</c:v>
                </c:pt>
                <c:pt idx="23">
                  <c:v>0.63326694563295138</c:v>
                </c:pt>
                <c:pt idx="24">
                  <c:v>0.60774342662760328</c:v>
                </c:pt>
                <c:pt idx="25">
                  <c:v>0.58458597073014273</c:v>
                </c:pt>
                <c:pt idx="26">
                  <c:v>0.5634582123810612</c:v>
                </c:pt>
                <c:pt idx="27">
                  <c:v>0.54411552140485397</c:v>
                </c:pt>
                <c:pt idx="28">
                  <c:v>0.52635235670682068</c:v>
                </c:pt>
                <c:pt idx="29">
                  <c:v>0.50998844977859947</c:v>
                </c:pt>
                <c:pt idx="30">
                  <c:v>0.49486582942077489</c:v>
                </c:pt>
                <c:pt idx="31">
                  <c:v>0.48084693151910657</c:v>
                </c:pt>
                <c:pt idx="32">
                  <c:v>0.46781239983476902</c:v>
                </c:pt>
                <c:pt idx="33">
                  <c:v>0.45565879009223764</c:v>
                </c:pt>
                <c:pt idx="34">
                  <c:v>0.44429639311704133</c:v>
                </c:pt>
                <c:pt idx="35">
                  <c:v>0.43364727510351292</c:v>
                </c:pt>
                <c:pt idx="36">
                  <c:v>0.42364356370079798</c:v>
                </c:pt>
                <c:pt idx="37">
                  <c:v>0.41422597409702655</c:v>
                </c:pt>
                <c:pt idx="38">
                  <c:v>0.40534255385955686</c:v>
                </c:pt>
                <c:pt idx="39">
                  <c:v>0.39694761988817018</c:v>
                </c:pt>
                <c:pt idx="40">
                  <c:v>0.38900086047565963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3B-44B4-972C-79087131B464}"/>
            </c:ext>
          </c:extLst>
        </c:ser>
        <c:ser>
          <c:idx val="1"/>
          <c:order val="1"/>
          <c:tx>
            <c:strRef>
              <c:f>'Medium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Laggards'!$Q$3:$Q$43</c:f>
              <c:numCache>
                <c:formatCode>0%</c:formatCode>
                <c:ptCount val="41"/>
                <c:pt idx="0">
                  <c:v>5.7518057216406548E-3</c:v>
                </c:pt>
                <c:pt idx="1">
                  <c:v>6.731795570710979E-3</c:v>
                </c:pt>
                <c:pt idx="2">
                  <c:v>7.8907665809753256E-3</c:v>
                </c:pt>
                <c:pt idx="3">
                  <c:v>9.256726761721323E-3</c:v>
                </c:pt>
                <c:pt idx="4">
                  <c:v>1.0861093636595839E-2</c:v>
                </c:pt>
                <c:pt idx="5">
                  <c:v>1.2740034988841069E-2</c:v>
                </c:pt>
                <c:pt idx="6">
                  <c:v>1.4937392475203749E-2</c:v>
                </c:pt>
                <c:pt idx="7">
                  <c:v>1.7510565514357763E-2</c:v>
                </c:pt>
                <c:pt idx="8">
                  <c:v>2.0541653770701131E-2</c:v>
                </c:pt>
                <c:pt idx="9">
                  <c:v>2.4157486399364946E-2</c:v>
                </c:pt>
                <c:pt idx="10">
                  <c:v>2.8563784645651596E-2</c:v>
                </c:pt>
                <c:pt idx="11">
                  <c:v>3.4099988687170894E-2</c:v>
                </c:pt>
                <c:pt idx="12">
                  <c:v>4.1320410383124319E-2</c:v>
                </c:pt>
                <c:pt idx="13">
                  <c:v>5.1099212113702032E-2</c:v>
                </c:pt>
                <c:pt idx="14">
                  <c:v>6.4727180318795902E-2</c:v>
                </c:pt>
                <c:pt idx="15">
                  <c:v>8.3889422021168544E-2</c:v>
                </c:pt>
                <c:pt idx="16">
                  <c:v>0.11027876894974338</c:v>
                </c:pt>
                <c:pt idx="17">
                  <c:v>0.14458987497779402</c:v>
                </c:pt>
                <c:pt idx="18">
                  <c:v>0.18524353336411245</c:v>
                </c:pt>
                <c:pt idx="19">
                  <c:v>0.2282862078166929</c:v>
                </c:pt>
                <c:pt idx="20">
                  <c:v>0.2693871686532503</c:v>
                </c:pt>
                <c:pt idx="21">
                  <c:v>0.30612620867078166</c:v>
                </c:pt>
                <c:pt idx="22">
                  <c:v>0.33830024470295855</c:v>
                </c:pt>
                <c:pt idx="23">
                  <c:v>0.36673305436704867</c:v>
                </c:pt>
                <c:pt idx="24">
                  <c:v>0.39225657337239678</c:v>
                </c:pt>
                <c:pt idx="25">
                  <c:v>0.41541402926985732</c:v>
                </c:pt>
                <c:pt idx="26">
                  <c:v>0.43654178761893875</c:v>
                </c:pt>
                <c:pt idx="27">
                  <c:v>0.45588447859514608</c:v>
                </c:pt>
                <c:pt idx="28">
                  <c:v>0.47364764329317932</c:v>
                </c:pt>
                <c:pt idx="29">
                  <c:v>0.49001155022140058</c:v>
                </c:pt>
                <c:pt idx="30">
                  <c:v>0.50513417057922505</c:v>
                </c:pt>
                <c:pt idx="31">
                  <c:v>0.51915306848089349</c:v>
                </c:pt>
                <c:pt idx="32">
                  <c:v>0.53218760016523103</c:v>
                </c:pt>
                <c:pt idx="33">
                  <c:v>0.54434120990776247</c:v>
                </c:pt>
                <c:pt idx="34">
                  <c:v>0.55570360688295872</c:v>
                </c:pt>
                <c:pt idx="35">
                  <c:v>0.56635272489648714</c:v>
                </c:pt>
                <c:pt idx="36">
                  <c:v>0.57635643629920197</c:v>
                </c:pt>
                <c:pt idx="37">
                  <c:v>0.58577402590297345</c:v>
                </c:pt>
                <c:pt idx="38">
                  <c:v>0.59465744614044314</c:v>
                </c:pt>
                <c:pt idx="39">
                  <c:v>0.60305238011182982</c:v>
                </c:pt>
                <c:pt idx="40">
                  <c:v>0.61099913952434048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3B-44B4-972C-79087131B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Laggards'!$M$3:$M$43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27-403B-883E-B595B53E85D5}"/>
            </c:ext>
          </c:extLst>
        </c:ser>
        <c:ser>
          <c:idx val="0"/>
          <c:order val="1"/>
          <c:tx>
            <c:strRef>
              <c:f>'Medium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Laggards'!$L$3:$L$43</c:f>
              <c:numCache>
                <c:formatCode>0</c:formatCode>
                <c:ptCount val="41"/>
                <c:pt idx="0">
                  <c:v>47904</c:v>
                </c:pt>
                <c:pt idx="1">
                  <c:v>47890.493499402088</c:v>
                </c:pt>
                <c:pt idx="2">
                  <c:v>47874.472022892376</c:v>
                </c:pt>
                <c:pt idx="3">
                  <c:v>47855.479861483938</c:v>
                </c:pt>
                <c:pt idx="4">
                  <c:v>47832.994655530449</c:v>
                </c:pt>
                <c:pt idx="5">
                  <c:v>47806.42011927392</c:v>
                </c:pt>
                <c:pt idx="6">
                  <c:v>47775.074484368546</c:v>
                </c:pt>
                <c:pt idx="7">
                  <c:v>47738.16928513017</c:v>
                </c:pt>
                <c:pt idx="8">
                  <c:v>47694.768552893722</c:v>
                </c:pt>
                <c:pt idx="9">
                  <c:v>47643.710957852163</c:v>
                </c:pt>
                <c:pt idx="10">
                  <c:v>47583.465684975534</c:v>
                </c:pt>
                <c:pt idx="11">
                  <c:v>47511.876133878017</c:v>
                </c:pt>
                <c:pt idx="12">
                  <c:v>47425.725464563351</c:v>
                </c:pt>
                <c:pt idx="13">
                  <c:v>47320.042577341846</c:v>
                </c:pt>
                <c:pt idx="14">
                  <c:v>47187.082220431883</c:v>
                </c:pt>
                <c:pt idx="15">
                  <c:v>47015.033204751831</c:v>
                </c:pt>
                <c:pt idx="16">
                  <c:v>46786.903795119237</c:v>
                </c:pt>
                <c:pt idx="17">
                  <c:v>46480.882442266215</c:v>
                </c:pt>
                <c:pt idx="18">
                  <c:v>46074.292709176189</c:v>
                </c:pt>
                <c:pt idx="19">
                  <c:v>45551.84403587717</c:v>
                </c:pt>
                <c:pt idx="20">
                  <c:v>44913.625385046289</c:v>
                </c:pt>
                <c:pt idx="21">
                  <c:v>44175.30967401612</c:v>
                </c:pt>
                <c:pt idx="22">
                  <c:v>43360.107097250097</c:v>
                </c:pt>
                <c:pt idx="23">
                  <c:v>42490.218184025689</c:v>
                </c:pt>
                <c:pt idx="24">
                  <c:v>41583.212824502385</c:v>
                </c:pt>
                <c:pt idx="25">
                  <c:v>40652.34819852408</c:v>
                </c:pt>
                <c:pt idx="26">
                  <c:v>39707.931578263291</c:v>
                </c:pt>
                <c:pt idx="27">
                  <c:v>38758.286274465361</c:v>
                </c:pt>
                <c:pt idx="28">
                  <c:v>37810.23068093793</c:v>
                </c:pt>
                <c:pt idx="29">
                  <c:v>36869.331864012143</c:v>
                </c:pt>
                <c:pt idx="30">
                  <c:v>35940.09039341419</c:v>
                </c:pt>
                <c:pt idx="31">
                  <c:v>35026.100599822908</c:v>
                </c:pt>
                <c:pt idx="32">
                  <c:v>34130.19200830497</c:v>
                </c:pt>
                <c:pt idx="33">
                  <c:v>33254.552247087267</c:v>
                </c:pt>
                <c:pt idx="34">
                  <c:v>32400.832472887778</c:v>
                </c:pt>
                <c:pt idx="35">
                  <c:v>31570.23705264254</c:v>
                </c:pt>
                <c:pt idx="36">
                  <c:v>30763.599464066992</c:v>
                </c:pt>
                <c:pt idx="37">
                  <c:v>29981.446333584841</c:v>
                </c:pt>
                <c:pt idx="38">
                  <c:v>29224.051365315274</c:v>
                </c:pt>
                <c:pt idx="39">
                  <c:v>28491.480706811031</c:v>
                </c:pt>
                <c:pt idx="40">
                  <c:v>27783.631085397617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7-403B-883E-B595B53E8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Laggards'!$P$3:$P$43</c:f>
              <c:numCache>
                <c:formatCode>0%</c:formatCode>
                <c:ptCount val="41"/>
                <c:pt idx="0">
                  <c:v>0.99367880543427656</c:v>
                </c:pt>
                <c:pt idx="1">
                  <c:v>0.99290482620339515</c:v>
                </c:pt>
                <c:pt idx="2">
                  <c:v>0.99203759180972872</c:v>
                </c:pt>
                <c:pt idx="3">
                  <c:v>0.9910688894791595</c:v>
                </c:pt>
                <c:pt idx="4">
                  <c:v>0.98999039699170133</c:v>
                </c:pt>
                <c:pt idx="5">
                  <c:v>0.98879367300845777</c:v>
                </c:pt>
                <c:pt idx="6">
                  <c:v>0.98747002265454487</c:v>
                </c:pt>
                <c:pt idx="7">
                  <c:v>0.98601013700359463</c:v>
                </c:pt>
                <c:pt idx="8">
                  <c:v>0.9844033490476527</c:v>
                </c:pt>
                <c:pt idx="9">
                  <c:v>0.98263628089171529</c:v>
                </c:pt>
                <c:pt idx="10">
                  <c:v>0.98069060307531597</c:v>
                </c:pt>
                <c:pt idx="11">
                  <c:v>0.97853964068846722</c:v>
                </c:pt>
                <c:pt idx="12">
                  <c:v>0.97614369984725491</c:v>
                </c:pt>
                <c:pt idx="13">
                  <c:v>0.97344423996165996</c:v>
                </c:pt>
                <c:pt idx="14">
                  <c:v>0.97035723501777438</c:v>
                </c:pt>
                <c:pt idx="15">
                  <c:v>0.96676604765304475</c:v>
                </c:pt>
                <c:pt idx="16">
                  <c:v>0.96251385912181631</c:v>
                </c:pt>
                <c:pt idx="17">
                  <c:v>0.95739545267892889</c:v>
                </c:pt>
                <c:pt idx="18">
                  <c:v>0.95114840728238192</c:v>
                </c:pt>
                <c:pt idx="19">
                  <c:v>0.94344493153848308</c:v>
                </c:pt>
                <c:pt idx="20">
                  <c:v>0.93388794940272346</c:v>
                </c:pt>
                <c:pt idx="21">
                  <c:v>0.92201880511657175</c:v>
                </c:pt>
                <c:pt idx="22">
                  <c:v>0.90734866749238707</c:v>
                </c:pt>
                <c:pt idx="23">
                  <c:v>0.88942909546373761</c:v>
                </c:pt>
                <c:pt idx="24">
                  <c:v>0.86797336044599838</c:v>
                </c:pt>
                <c:pt idx="25">
                  <c:v>0.84301979124317949</c:v>
                </c:pt>
                <c:pt idx="26">
                  <c:v>0.81508712612230438</c:v>
                </c:pt>
                <c:pt idx="27">
                  <c:v>0.78522764876551387</c:v>
                </c:pt>
                <c:pt idx="28">
                  <c:v>0.75488577544807478</c:v>
                </c:pt>
                <c:pt idx="29">
                  <c:v>0.72555899145394198</c:v>
                </c:pt>
                <c:pt idx="30">
                  <c:v>0.69839484797866014</c:v>
                </c:pt>
                <c:pt idx="31">
                  <c:v>0.67392430375921142</c:v>
                </c:pt>
                <c:pt idx="32">
                  <c:v>0.6520583797824494</c:v>
                </c:pt>
                <c:pt idx="33">
                  <c:v>0.6323231839851482</c:v>
                </c:pt>
                <c:pt idx="34">
                  <c:v>0.61418442139546292</c:v>
                </c:pt>
                <c:pt idx="35">
                  <c:v>0.597272703030997</c:v>
                </c:pt>
                <c:pt idx="36">
                  <c:v>0.58140511326661537</c:v>
                </c:pt>
                <c:pt idx="37">
                  <c:v>0.56648702524309091</c:v>
                </c:pt>
                <c:pt idx="38">
                  <c:v>0.55244422939848936</c:v>
                </c:pt>
                <c:pt idx="39">
                  <c:v>0.53920794401389927</c:v>
                </c:pt>
                <c:pt idx="40">
                  <c:v>0.52671420601234176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57-4947-8006-E2B5461D2965}"/>
            </c:ext>
          </c:extLst>
        </c:ser>
        <c:ser>
          <c:idx val="1"/>
          <c:order val="1"/>
          <c:tx>
            <c:strRef>
              <c:f>'Low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Laggards'!$Q$3:$Q$43</c:f>
              <c:numCache>
                <c:formatCode>0%</c:formatCode>
                <c:ptCount val="41"/>
                <c:pt idx="0">
                  <c:v>6.3211945657233991E-3</c:v>
                </c:pt>
                <c:pt idx="1">
                  <c:v>7.095173796604951E-3</c:v>
                </c:pt>
                <c:pt idx="2">
                  <c:v>7.9624081902712317E-3</c:v>
                </c:pt>
                <c:pt idx="3">
                  <c:v>8.9311105208405052E-3</c:v>
                </c:pt>
                <c:pt idx="4">
                  <c:v>1.000960300829864E-2</c:v>
                </c:pt>
                <c:pt idx="5">
                  <c:v>1.1206326991542226E-2</c:v>
                </c:pt>
                <c:pt idx="6">
                  <c:v>1.252997734545506E-2</c:v>
                </c:pt>
                <c:pt idx="7">
                  <c:v>1.3989862996405335E-2</c:v>
                </c:pt>
                <c:pt idx="8">
                  <c:v>1.559665095234731E-2</c:v>
                </c:pt>
                <c:pt idx="9">
                  <c:v>1.7363719108284652E-2</c:v>
                </c:pt>
                <c:pt idx="10">
                  <c:v>1.9309396924684089E-2</c:v>
                </c:pt>
                <c:pt idx="11">
                  <c:v>2.146035931153276E-2</c:v>
                </c:pt>
                <c:pt idx="12">
                  <c:v>2.3856300152745227E-2</c:v>
                </c:pt>
                <c:pt idx="13">
                  <c:v>2.6555760038340124E-2</c:v>
                </c:pt>
                <c:pt idx="14">
                  <c:v>2.9642764982225529E-2</c:v>
                </c:pt>
                <c:pt idx="15">
                  <c:v>3.3233952346955156E-2</c:v>
                </c:pt>
                <c:pt idx="16">
                  <c:v>3.7486140878183742E-2</c:v>
                </c:pt>
                <c:pt idx="17">
                  <c:v>4.2604547321071107E-2</c:v>
                </c:pt>
                <c:pt idx="18">
                  <c:v>4.8851592717617971E-2</c:v>
                </c:pt>
                <c:pt idx="19">
                  <c:v>5.6555068461516922E-2</c:v>
                </c:pt>
                <c:pt idx="20">
                  <c:v>6.6112050597276539E-2</c:v>
                </c:pt>
                <c:pt idx="21">
                  <c:v>7.7981194883428265E-2</c:v>
                </c:pt>
                <c:pt idx="22">
                  <c:v>9.2651332507612927E-2</c:v>
                </c:pt>
                <c:pt idx="23">
                  <c:v>0.11057090453626245</c:v>
                </c:pt>
                <c:pt idx="24">
                  <c:v>0.1320266395540016</c:v>
                </c:pt>
                <c:pt idx="25">
                  <c:v>0.15698020875682048</c:v>
                </c:pt>
                <c:pt idx="26">
                  <c:v>0.1849128738776957</c:v>
                </c:pt>
                <c:pt idx="27">
                  <c:v>0.21477235123448618</c:v>
                </c:pt>
                <c:pt idx="28">
                  <c:v>0.24511422455192527</c:v>
                </c:pt>
                <c:pt idx="29">
                  <c:v>0.27444100854605796</c:v>
                </c:pt>
                <c:pt idx="30">
                  <c:v>0.30160515202133981</c:v>
                </c:pt>
                <c:pt idx="31">
                  <c:v>0.32607569624078853</c:v>
                </c:pt>
                <c:pt idx="32">
                  <c:v>0.3479416202175506</c:v>
                </c:pt>
                <c:pt idx="33">
                  <c:v>0.36767681601485175</c:v>
                </c:pt>
                <c:pt idx="34">
                  <c:v>0.38581557860453713</c:v>
                </c:pt>
                <c:pt idx="35">
                  <c:v>0.402727296969003</c:v>
                </c:pt>
                <c:pt idx="36">
                  <c:v>0.41859488673338474</c:v>
                </c:pt>
                <c:pt idx="37">
                  <c:v>0.43351297475690909</c:v>
                </c:pt>
                <c:pt idx="38">
                  <c:v>0.44755577060151069</c:v>
                </c:pt>
                <c:pt idx="39">
                  <c:v>0.46079205598610068</c:v>
                </c:pt>
                <c:pt idx="40">
                  <c:v>0.47328579398765824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7-4947-8006-E2B5461D2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market'!$AD$3:$AD$43</c:f>
              <c:numCache>
                <c:formatCode>0%</c:formatCode>
                <c:ptCount val="41"/>
                <c:pt idx="0">
                  <c:v>1.9999999999999996E-3</c:v>
                </c:pt>
                <c:pt idx="1">
                  <c:v>7.2455634005670136E-3</c:v>
                </c:pt>
                <c:pt idx="2">
                  <c:v>1.8294565548466077E-2</c:v>
                </c:pt>
                <c:pt idx="3">
                  <c:v>3.4943329081367963E-2</c:v>
                </c:pt>
                <c:pt idx="4">
                  <c:v>5.6760638980245574E-2</c:v>
                </c:pt>
                <c:pt idx="5">
                  <c:v>8.3808616623931978E-2</c:v>
                </c:pt>
                <c:pt idx="6">
                  <c:v>0.11671097461479571</c:v>
                </c:pt>
                <c:pt idx="7">
                  <c:v>0.15644301523862059</c:v>
                </c:pt>
                <c:pt idx="8">
                  <c:v>0.20371120178632487</c:v>
                </c:pt>
                <c:pt idx="9">
                  <c:v>0.25785884035462919</c:v>
                </c:pt>
                <c:pt idx="10">
                  <c:v>0.3159832076818288</c:v>
                </c:pt>
                <c:pt idx="11">
                  <c:v>0.37355123851681377</c:v>
                </c:pt>
                <c:pt idx="12">
                  <c:v>0.42655287253206564</c:v>
                </c:pt>
                <c:pt idx="13">
                  <c:v>0.47320837161069884</c:v>
                </c:pt>
                <c:pt idx="14">
                  <c:v>0.51365217521719508</c:v>
                </c:pt>
                <c:pt idx="15">
                  <c:v>0.54865658974513853</c:v>
                </c:pt>
                <c:pt idx="16">
                  <c:v>0.57899281176736905</c:v>
                </c:pt>
                <c:pt idx="17">
                  <c:v>0.60533104295296769</c:v>
                </c:pt>
                <c:pt idx="18">
                  <c:v>0.62824453750291909</c:v>
                </c:pt>
                <c:pt idx="19">
                  <c:v>0.64822120986507392</c:v>
                </c:pt>
                <c:pt idx="20">
                  <c:v>0.66567544659526534</c:v>
                </c:pt>
                <c:pt idx="21">
                  <c:v>0.68095900847528612</c:v>
                </c:pt>
                <c:pt idx="22">
                  <c:v>0.69437065830396116</c:v>
                </c:pt>
                <c:pt idx="23">
                  <c:v>0.70616446035443581</c:v>
                </c:pt>
                <c:pt idx="24">
                  <c:v>0.71655683438677176</c:v>
                </c:pt>
                <c:pt idx="25">
                  <c:v>0.72573250095577546</c:v>
                </c:pt>
                <c:pt idx="26">
                  <c:v>0.73384946803619366</c:v>
                </c:pt>
                <c:pt idx="27">
                  <c:v>0.74104320298351567</c:v>
                </c:pt>
                <c:pt idx="28">
                  <c:v>0.74743011954779304</c:v>
                </c:pt>
                <c:pt idx="29">
                  <c:v>0.75311049271325758</c:v>
                </c:pt>
                <c:pt idx="30">
                  <c:v>0.75817089735043308</c:v>
                </c:pt>
                <c:pt idx="31">
                  <c:v>0.76268625131445367</c:v>
                </c:pt>
                <c:pt idx="32">
                  <c:v>0.76672153017277367</c:v>
                </c:pt>
                <c:pt idx="33">
                  <c:v>0.77033320925811133</c:v>
                </c:pt>
                <c:pt idx="34">
                  <c:v>0.7735704790859117</c:v>
                </c:pt>
                <c:pt idx="35">
                  <c:v>0.77647627213936199</c:v>
                </c:pt>
                <c:pt idx="36">
                  <c:v>0.77908813237983099</c:v>
                </c:pt>
                <c:pt idx="37">
                  <c:v>0.78143895336738978</c:v>
                </c:pt>
                <c:pt idx="38">
                  <c:v>0.78355760637835792</c:v>
                </c:pt>
                <c:pt idx="39">
                  <c:v>0.78546947621469854</c:v>
                </c:pt>
                <c:pt idx="40">
                  <c:v>0.78719691936988712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A-4CCB-A29F-DE9D1B50FC3B}"/>
            </c:ext>
          </c:extLst>
        </c:ser>
        <c:ser>
          <c:idx val="1"/>
          <c:order val="1"/>
          <c:tx>
            <c:strRef>
              <c:f>'Total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market'!$AE$3:$AE$43</c:f>
              <c:numCache>
                <c:formatCode>0%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1A-4CCB-A29F-DE9D1B50FC3B}"/>
            </c:ext>
          </c:extLst>
        </c:ser>
        <c:ser>
          <c:idx val="2"/>
          <c:order val="2"/>
          <c:tx>
            <c:strRef>
              <c:f>'Total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market'!$AF$3:$AF$43</c:f>
              <c:numCache>
                <c:formatCode>0%</c:formatCode>
                <c:ptCount val="41"/>
                <c:pt idx="0">
                  <c:v>2.0094966761633427E-3</c:v>
                </c:pt>
                <c:pt idx="1">
                  <c:v>2.567986867947067E-3</c:v>
                </c:pt>
                <c:pt idx="2">
                  <c:v>3.3324729727452619E-3</c:v>
                </c:pt>
                <c:pt idx="3">
                  <c:v>4.3573595441455202E-3</c:v>
                </c:pt>
                <c:pt idx="4">
                  <c:v>5.6928896318758351E-3</c:v>
                </c:pt>
                <c:pt idx="5">
                  <c:v>7.3782506455673733E-3</c:v>
                </c:pt>
                <c:pt idx="6">
                  <c:v>9.4372026003095213E-3</c:v>
                </c:pt>
                <c:pt idx="7">
                  <c:v>1.1877143595529601E-2</c:v>
                </c:pt>
                <c:pt idx="8">
                  <c:v>1.4691163385025456E-2</c:v>
                </c:pt>
                <c:pt idx="9">
                  <c:v>1.7862009294024282E-2</c:v>
                </c:pt>
                <c:pt idx="10">
                  <c:v>2.1366992967567711E-2</c:v>
                </c:pt>
                <c:pt idx="11">
                  <c:v>2.5183300309376464E-2</c:v>
                </c:pt>
                <c:pt idx="12">
                  <c:v>2.9293568637046307E-2</c:v>
                </c:pt>
                <c:pt idx="13">
                  <c:v>3.3691784142043803E-2</c:v>
                </c:pt>
                <c:pt idx="14">
                  <c:v>3.8389509965656529E-2</c:v>
                </c:pt>
                <c:pt idx="15">
                  <c:v>4.3422283518554185E-2</c:v>
                </c:pt>
                <c:pt idx="16">
                  <c:v>4.8855879527717007E-2</c:v>
                </c:pt>
                <c:pt idx="17">
                  <c:v>5.4792106438316786E-2</c:v>
                </c:pt>
                <c:pt idx="18">
                  <c:v>6.1373786478766533E-2</c:v>
                </c:pt>
                <c:pt idx="19">
                  <c:v>6.8788302427206724E-2</c:v>
                </c:pt>
                <c:pt idx="20">
                  <c:v>7.7268289120199979E-2</c:v>
                </c:pt>
                <c:pt idx="21">
                  <c:v>8.70865194039913E-2</c:v>
                </c:pt>
                <c:pt idx="22">
                  <c:v>9.8539904005238751E-2</c:v>
                </c:pt>
                <c:pt idx="23">
                  <c:v>0.11191606167771674</c:v>
                </c:pt>
                <c:pt idx="24">
                  <c:v>0.12743927474477412</c:v>
                </c:pt>
                <c:pt idx="25">
                  <c:v>0.14520541491466246</c:v>
                </c:pt>
                <c:pt idx="26">
                  <c:v>0.16512981698285842</c:v>
                </c:pt>
                <c:pt idx="27">
                  <c:v>0.18693091782936869</c:v>
                </c:pt>
                <c:pt idx="28">
                  <c:v>0.21015798422625109</c:v>
                </c:pt>
                <c:pt idx="29">
                  <c:v>0.23425621367174246</c:v>
                </c:pt>
                <c:pt idx="30">
                  <c:v>0.25865077462124569</c:v>
                </c:pt>
                <c:pt idx="31">
                  <c:v>0.28282683636458333</c:v>
                </c:pt>
                <c:pt idx="32">
                  <c:v>0.30638682255182154</c:v>
                </c:pt>
                <c:pt idx="33">
                  <c:v>0.32907462868237619</c:v>
                </c:pt>
                <c:pt idx="34">
                  <c:v>0.3507654971906336</c:v>
                </c:pt>
                <c:pt idx="35">
                  <c:v>0.37142977123091842</c:v>
                </c:pt>
                <c:pt idx="36">
                  <c:v>0.39108857356761134</c:v>
                </c:pt>
                <c:pt idx="37">
                  <c:v>0.4097815502469806</c:v>
                </c:pt>
                <c:pt idx="38">
                  <c:v>0.42755311303149207</c:v>
                </c:pt>
                <c:pt idx="39">
                  <c:v>0.44444874653963662</c:v>
                </c:pt>
                <c:pt idx="40">
                  <c:v>0.46051377838648466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1A-4CCB-A29F-DE9D1B50F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Laggards'!$M$3:$M$43</c:f>
              <c:numCache>
                <c:formatCode>0</c:formatCode>
                <c:ptCount val="41"/>
                <c:pt idx="0">
                  <c:v>192</c:v>
                </c:pt>
                <c:pt idx="1">
                  <c:v>212.74173391547231</c:v>
                </c:pt>
                <c:pt idx="2">
                  <c:v>236.16148144340247</c:v>
                </c:pt>
                <c:pt idx="3">
                  <c:v>262.57296668453426</c:v>
                </c:pt>
                <c:pt idx="4">
                  <c:v>292.31364885034196</c:v>
                </c:pt>
                <c:pt idx="5">
                  <c:v>325.74406084765837</c:v>
                </c:pt>
                <c:pt idx="6">
                  <c:v>363.24722736467811</c:v>
                </c:pt>
                <c:pt idx="7">
                  <c:v>405.22875725462848</c:v>
                </c:pt>
                <c:pt idx="8">
                  <c:v>452.11866177464265</c:v>
                </c:pt>
                <c:pt idx="9">
                  <c:v>504.37665325717762</c:v>
                </c:pt>
                <c:pt idx="10">
                  <c:v>562.50367231408507</c:v>
                </c:pt>
                <c:pt idx="11">
                  <c:v>627.06359393686444</c:v>
                </c:pt>
                <c:pt idx="12">
                  <c:v>698.72013893537849</c:v>
                </c:pt>
                <c:pt idx="13">
                  <c:v>778.29437272178666</c:v>
                </c:pt>
                <c:pt idx="14">
                  <c:v>866.84730226972988</c:v>
                </c:pt>
                <c:pt idx="15">
                  <c:v>965.79020907092593</c:v>
                </c:pt>
                <c:pt idx="16">
                  <c:v>1077.0236698827644</c:v>
                </c:pt>
                <c:pt idx="17">
                  <c:v>1203.105962603908</c:v>
                </c:pt>
                <c:pt idx="18">
                  <c:v>1347.4524916148539</c:v>
                </c:pt>
                <c:pt idx="19">
                  <c:v>1514.5675120786775</c:v>
                </c:pt>
                <c:pt idx="20">
                  <c:v>1710.3034650900247</c:v>
                </c:pt>
                <c:pt idx="21">
                  <c:v>1942.1261347024511</c:v>
                </c:pt>
                <c:pt idx="22">
                  <c:v>2219.329563407784</c:v>
                </c:pt>
                <c:pt idx="23">
                  <c:v>2553.0894812739371</c:v>
                </c:pt>
                <c:pt idx="24">
                  <c:v>2956.1753489842999</c:v>
                </c:pt>
                <c:pt idx="25">
                  <c:v>3442.0944513942927</c:v>
                </c:pt>
                <c:pt idx="26">
                  <c:v>4023.4947308573164</c:v>
                </c:pt>
                <c:pt idx="27">
                  <c:v>4709.90178892739</c:v>
                </c:pt>
                <c:pt idx="28">
                  <c:v>5505.3139854065548</c:v>
                </c:pt>
                <c:pt idx="29">
                  <c:v>6406.5965639854685</c:v>
                </c:pt>
                <c:pt idx="30">
                  <c:v>7403.5835768072729</c:v>
                </c:pt>
                <c:pt idx="31">
                  <c:v>8481.1091276693405</c:v>
                </c:pt>
                <c:pt idx="32">
                  <c:v>9622.2170132416595</c:v>
                </c:pt>
                <c:pt idx="33">
                  <c:v>10811.225939623821</c:v>
                </c:pt>
                <c:pt idx="34">
                  <c:v>12035.51335951392</c:v>
                </c:pt>
                <c:pt idx="35">
                  <c:v>13285.65246884</c:v>
                </c:pt>
                <c:pt idx="36">
                  <c:v>14554.460870849214</c:v>
                </c:pt>
                <c:pt idx="37">
                  <c:v>15835.993283627</c:v>
                </c:pt>
                <c:pt idx="38">
                  <c:v>17125.055898278813</c:v>
                </c:pt>
                <c:pt idx="39">
                  <c:v>18417.070802252125</c:v>
                </c:pt>
                <c:pt idx="40">
                  <c:v>19708.019130872803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C-4071-8CB3-74DFEE116D4D}"/>
            </c:ext>
          </c:extLst>
        </c:ser>
        <c:ser>
          <c:idx val="0"/>
          <c:order val="1"/>
          <c:tx>
            <c:strRef>
              <c:f>'Low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Laggards'!$L$3:$L$43</c:f>
              <c:numCache>
                <c:formatCode>0</c:formatCode>
                <c:ptCount val="41"/>
                <c:pt idx="0">
                  <c:v>95808</c:v>
                </c:pt>
                <c:pt idx="1">
                  <c:v>95787.258266084536</c:v>
                </c:pt>
                <c:pt idx="2">
                  <c:v>95763.8385185566</c:v>
                </c:pt>
                <c:pt idx="3">
                  <c:v>95737.427033315456</c:v>
                </c:pt>
                <c:pt idx="4">
                  <c:v>95707.686351149649</c:v>
                </c:pt>
                <c:pt idx="5">
                  <c:v>95674.255939152325</c:v>
                </c:pt>
                <c:pt idx="6">
                  <c:v>95636.752772635315</c:v>
                </c:pt>
                <c:pt idx="7">
                  <c:v>95594.771242745366</c:v>
                </c:pt>
                <c:pt idx="8">
                  <c:v>95547.881338225357</c:v>
                </c:pt>
                <c:pt idx="9">
                  <c:v>95495.623346742825</c:v>
                </c:pt>
                <c:pt idx="10">
                  <c:v>95437.496327685905</c:v>
                </c:pt>
                <c:pt idx="11">
                  <c:v>95372.93640606312</c:v>
                </c:pt>
                <c:pt idx="12">
                  <c:v>95301.279861064613</c:v>
                </c:pt>
                <c:pt idx="13">
                  <c:v>95221.705627278207</c:v>
                </c:pt>
                <c:pt idx="14">
                  <c:v>95133.152697730271</c:v>
                </c:pt>
                <c:pt idx="15">
                  <c:v>95034.209790929075</c:v>
                </c:pt>
                <c:pt idx="16">
                  <c:v>94922.976330117235</c:v>
                </c:pt>
                <c:pt idx="17">
                  <c:v>94796.894037396094</c:v>
                </c:pt>
                <c:pt idx="18">
                  <c:v>94652.547508385149</c:v>
                </c:pt>
                <c:pt idx="19">
                  <c:v>94485.432487921324</c:v>
                </c:pt>
                <c:pt idx="20">
                  <c:v>94289.696534909977</c:v>
                </c:pt>
                <c:pt idx="21">
                  <c:v>94057.873865297559</c:v>
                </c:pt>
                <c:pt idx="22">
                  <c:v>93780.67043659222</c:v>
                </c:pt>
                <c:pt idx="23">
                  <c:v>93446.910518726072</c:v>
                </c:pt>
                <c:pt idx="24">
                  <c:v>93043.824651015719</c:v>
                </c:pt>
                <c:pt idx="25">
                  <c:v>92557.905548605719</c:v>
                </c:pt>
                <c:pt idx="26">
                  <c:v>91976.505269142697</c:v>
                </c:pt>
                <c:pt idx="27">
                  <c:v>91290.098211072618</c:v>
                </c:pt>
                <c:pt idx="28">
                  <c:v>90494.686014593448</c:v>
                </c:pt>
                <c:pt idx="29">
                  <c:v>89593.403436014531</c:v>
                </c:pt>
                <c:pt idx="30">
                  <c:v>88596.416423192728</c:v>
                </c:pt>
                <c:pt idx="31">
                  <c:v>87518.890872330667</c:v>
                </c:pt>
                <c:pt idx="32">
                  <c:v>86377.78298675835</c:v>
                </c:pt>
                <c:pt idx="33">
                  <c:v>85188.774060376192</c:v>
                </c:pt>
                <c:pt idx="34">
                  <c:v>83964.486640486095</c:v>
                </c:pt>
                <c:pt idx="35">
                  <c:v>82714.34753116002</c:v>
                </c:pt>
                <c:pt idx="36">
                  <c:v>81445.539129150813</c:v>
                </c:pt>
                <c:pt idx="37">
                  <c:v>80164.006716373027</c:v>
                </c:pt>
                <c:pt idx="38">
                  <c:v>78874.944101721208</c:v>
                </c:pt>
                <c:pt idx="39">
                  <c:v>77582.929197747901</c:v>
                </c:pt>
                <c:pt idx="40">
                  <c:v>76291.980869127219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5C-4071-8CB3-74DFEE116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market'!$C$3:$C$43</c:f>
              <c:numCache>
                <c:formatCode>0</c:formatCode>
                <c:ptCount val="41"/>
                <c:pt idx="0">
                  <c:v>45</c:v>
                </c:pt>
                <c:pt idx="1">
                  <c:v>330.56379882266259</c:v>
                </c:pt>
                <c:pt idx="2">
                  <c:v>901.60371316081</c:v>
                </c:pt>
                <c:pt idx="3">
                  <c:v>1628.5232071191258</c:v>
                </c:pt>
                <c:pt idx="4">
                  <c:v>2478.6373415127955</c:v>
                </c:pt>
                <c:pt idx="5">
                  <c:v>3484.1304196763376</c:v>
                </c:pt>
                <c:pt idx="6">
                  <c:v>4710.6092795280656</c:v>
                </c:pt>
                <c:pt idx="7">
                  <c:v>6227.6666031701679</c:v>
                </c:pt>
                <c:pt idx="8">
                  <c:v>8053.3619721660707</c:v>
                </c:pt>
                <c:pt idx="9">
                  <c:v>10086.507894069189</c:v>
                </c:pt>
                <c:pt idx="10">
                  <c:v>12111.54290133114</c:v>
                </c:pt>
                <c:pt idx="11">
                  <c:v>13912.126783436206</c:v>
                </c:pt>
                <c:pt idx="12">
                  <c:v>15375.666617784493</c:v>
                </c:pt>
                <c:pt idx="13">
                  <c:v>16503.290439637123</c:v>
                </c:pt>
                <c:pt idx="14">
                  <c:v>17356.422097250797</c:v>
                </c:pt>
                <c:pt idx="15">
                  <c:v>18001.78073961872</c:v>
                </c:pt>
                <c:pt idx="16">
                  <c:v>18491.769178781386</c:v>
                </c:pt>
                <c:pt idx="17">
                  <c:v>18865.287082544051</c:v>
                </c:pt>
                <c:pt idx="18">
                  <c:v>19151.137019664966</c:v>
                </c:pt>
                <c:pt idx="19">
                  <c:v>19370.700575436218</c:v>
                </c:pt>
                <c:pt idx="20">
                  <c:v>19539.912311553682</c:v>
                </c:pt>
                <c:pt idx="21">
                  <c:v>19670.703839192873</c:v>
                </c:pt>
                <c:pt idx="22">
                  <c:v>19772.055972366092</c:v>
                </c:pt>
                <c:pt idx="23">
                  <c:v>19850.764485545576</c:v>
                </c:pt>
                <c:pt idx="24">
                  <c:v>19911.998262559868</c:v>
                </c:pt>
                <c:pt idx="25">
                  <c:v>19959.707606375872</c:v>
                </c:pt>
                <c:pt idx="26">
                  <c:v>19996.92451222043</c:v>
                </c:pt>
                <c:pt idx="27">
                  <c:v>20025.984890985208</c:v>
                </c:pt>
                <c:pt idx="28">
                  <c:v>20048.694159139974</c:v>
                </c:pt>
                <c:pt idx="29">
                  <c:v>20066.45148157006</c:v>
                </c:pt>
                <c:pt idx="30">
                  <c:v>20080.343607942847</c:v>
                </c:pt>
                <c:pt idx="31">
                  <c:v>20091.216174315992</c:v>
                </c:pt>
                <c:pt idx="32">
                  <c:v>20099.728174061067</c:v>
                </c:pt>
                <c:pt idx="33">
                  <c:v>20106.393765536915</c:v>
                </c:pt>
                <c:pt idx="34">
                  <c:v>20111.614487780258</c:v>
                </c:pt>
                <c:pt idx="35">
                  <c:v>20115.704167175001</c:v>
                </c:pt>
                <c:pt idx="36">
                  <c:v>20118.90822593616</c:v>
                </c:pt>
                <c:pt idx="37">
                  <c:v>20121.418684024342</c:v>
                </c:pt>
                <c:pt idx="38">
                  <c:v>20123.385836018308</c:v>
                </c:pt>
                <c:pt idx="39">
                  <c:v>20124.927353059669</c:v>
                </c:pt>
                <c:pt idx="40">
                  <c:v>20126.135385882437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0-4903-A377-7E8273F1E480}"/>
            </c:ext>
          </c:extLst>
        </c:ser>
        <c:ser>
          <c:idx val="1"/>
          <c:order val="1"/>
          <c:tx>
            <c:strRef>
              <c:f>'High-end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market'!$D$3:$D$43</c:f>
              <c:numCache>
                <c:formatCode>0</c:formatCode>
                <c:ptCount val="41"/>
                <c:pt idx="0">
                  <c:v>189</c:v>
                </c:pt>
                <c:pt idx="1">
                  <c:v>949.57443632827858</c:v>
                </c:pt>
                <c:pt idx="2">
                  <c:v>2613.8405976276704</c:v>
                </c:pt>
                <c:pt idx="3">
                  <c:v>5033.6018279907885</c:v>
                </c:pt>
                <c:pt idx="4">
                  <c:v>8036.636442799082</c:v>
                </c:pt>
                <c:pt idx="5">
                  <c:v>11582.596655563328</c:v>
                </c:pt>
                <c:pt idx="6">
                  <c:v>15741.461348799803</c:v>
                </c:pt>
                <c:pt idx="7">
                  <c:v>20638.353651734957</c:v>
                </c:pt>
                <c:pt idx="8">
                  <c:v>26354.366414439941</c:v>
                </c:pt>
                <c:pt idx="9">
                  <c:v>32774.922176944958</c:v>
                </c:pt>
                <c:pt idx="10">
                  <c:v>39487.717313796515</c:v>
                </c:pt>
                <c:pt idx="11">
                  <c:v>45903.837246278767</c:v>
                </c:pt>
                <c:pt idx="12">
                  <c:v>51557.323352687279</c:v>
                </c:pt>
                <c:pt idx="13">
                  <c:v>56291.999878642157</c:v>
                </c:pt>
                <c:pt idx="14">
                  <c:v>60185.938725953303</c:v>
                </c:pt>
                <c:pt idx="15">
                  <c:v>63381.280986255035</c:v>
                </c:pt>
                <c:pt idx="16">
                  <c:v>66006.456193206192</c:v>
                </c:pt>
                <c:pt idx="17">
                  <c:v>68167.003016229006</c:v>
                </c:pt>
                <c:pt idx="18">
                  <c:v>69948.694626862358</c:v>
                </c:pt>
                <c:pt idx="19">
                  <c:v>71421.019842190421</c:v>
                </c:pt>
                <c:pt idx="20">
                  <c:v>72640.220374815923</c:v>
                </c:pt>
                <c:pt idx="21">
                  <c:v>73651.837669089087</c:v>
                </c:pt>
                <c:pt idx="22">
                  <c:v>74492.802482734754</c:v>
                </c:pt>
                <c:pt idx="23">
                  <c:v>75193.126700320834</c:v>
                </c:pt>
                <c:pt idx="24">
                  <c:v>75777.26201014535</c:v>
                </c:pt>
                <c:pt idx="25">
                  <c:v>76265.185932525768</c:v>
                </c:pt>
                <c:pt idx="26">
                  <c:v>76673.267968812055</c:v>
                </c:pt>
                <c:pt idx="27">
                  <c:v>77014.960103279212</c:v>
                </c:pt>
                <c:pt idx="28">
                  <c:v>77301.347814241701</c:v>
                </c:pt>
                <c:pt idx="29">
                  <c:v>77541.590662713017</c:v>
                </c:pt>
                <c:pt idx="30">
                  <c:v>77743.275570256475</c:v>
                </c:pt>
                <c:pt idx="31">
                  <c:v>77912.701029109478</c:v>
                </c:pt>
                <c:pt idx="32">
                  <c:v>78055.1065824221</c:v>
                </c:pt>
                <c:pt idx="33">
                  <c:v>78174.858819993242</c:v>
                </c:pt>
                <c:pt idx="34">
                  <c:v>78275.60270726883</c:v>
                </c:pt>
                <c:pt idx="35">
                  <c:v>78360.385170211928</c:v>
                </c:pt>
                <c:pt idx="36">
                  <c:v>78431.756383724714</c:v>
                </c:pt>
                <c:pt idx="37">
                  <c:v>78491.853064655181</c:v>
                </c:pt>
                <c:pt idx="38">
                  <c:v>78542.467178494757</c:v>
                </c:pt>
                <c:pt idx="39">
                  <c:v>78585.102773768129</c:v>
                </c:pt>
                <c:pt idx="40">
                  <c:v>78621.023114795637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30-4903-A377-7E8273F1E480}"/>
            </c:ext>
          </c:extLst>
        </c:ser>
        <c:ser>
          <c:idx val="2"/>
          <c:order val="2"/>
          <c:tx>
            <c:strRef>
              <c:f>'High-end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market'!$E$3:$E$43</c:f>
              <c:numCache>
                <c:formatCode>0</c:formatCode>
                <c:ptCount val="41"/>
                <c:pt idx="0">
                  <c:v>340</c:v>
                </c:pt>
                <c:pt idx="1">
                  <c:v>1137.0637524373305</c:v>
                </c:pt>
                <c:pt idx="2">
                  <c:v>2825.0816045633087</c:v>
                </c:pt>
                <c:pt idx="3">
                  <c:v>5524.2486722646072</c:v>
                </c:pt>
                <c:pt idx="4">
                  <c:v>9200.1215057914014</c:v>
                </c:pt>
                <c:pt idx="5">
                  <c:v>13820.469095980923</c:v>
                </c:pt>
                <c:pt idx="6">
                  <c:v>19425.055687596294</c:v>
                </c:pt>
                <c:pt idx="7">
                  <c:v>26121.034630319256</c:v>
                </c:pt>
                <c:pt idx="8">
                  <c:v>34008.207487356573</c:v>
                </c:pt>
                <c:pt idx="9">
                  <c:v>43021.737280147252</c:v>
                </c:pt>
                <c:pt idx="10">
                  <c:v>52762.237115296841</c:v>
                </c:pt>
                <c:pt idx="11">
                  <c:v>62525.079623407713</c:v>
                </c:pt>
                <c:pt idx="12">
                  <c:v>71627.462405303988</c:v>
                </c:pt>
                <c:pt idx="13">
                  <c:v>79727.597145529682</c:v>
                </c:pt>
                <c:pt idx="14">
                  <c:v>86806.108762140619</c:v>
                </c:pt>
                <c:pt idx="15">
                  <c:v>92963.653426255085</c:v>
                </c:pt>
                <c:pt idx="16">
                  <c:v>98312.943334580254</c:v>
                </c:pt>
                <c:pt idx="17">
                  <c:v>102958.12808647256</c:v>
                </c:pt>
                <c:pt idx="18">
                  <c:v>106992.36243840304</c:v>
                </c:pt>
                <c:pt idx="19">
                  <c:v>110497.67658806732</c:v>
                </c:pt>
                <c:pt idx="20">
                  <c:v>113545.6042943386</c:v>
                </c:pt>
                <c:pt idx="21">
                  <c:v>116198.14070695419</c:v>
                </c:pt>
                <c:pt idx="22">
                  <c:v>118508.80643785666</c:v>
                </c:pt>
                <c:pt idx="23">
                  <c:v>120523.70046972808</c:v>
                </c:pt>
                <c:pt idx="24">
                  <c:v>122282.48324353121</c:v>
                </c:pt>
                <c:pt idx="25">
                  <c:v>123819.26412154085</c:v>
                </c:pt>
                <c:pt idx="26">
                  <c:v>125163.38568314552</c:v>
                </c:pt>
                <c:pt idx="27">
                  <c:v>126340.10718378297</c:v>
                </c:pt>
                <c:pt idx="28">
                  <c:v>127371.19451352861</c:v>
                </c:pt>
                <c:pt idx="29">
                  <c:v>128275.42617838172</c:v>
                </c:pt>
                <c:pt idx="30">
                  <c:v>129069.02540540404</c:v>
                </c:pt>
                <c:pt idx="31">
                  <c:v>129766.02816606933</c:v>
                </c:pt>
                <c:pt idx="32">
                  <c:v>130378.59615321489</c:v>
                </c:pt>
                <c:pt idx="33">
                  <c:v>130917.28279244456</c:v>
                </c:pt>
                <c:pt idx="34">
                  <c:v>131391.25936758926</c:v>
                </c:pt>
                <c:pt idx="35">
                  <c:v>131808.50737467126</c:v>
                </c:pt>
                <c:pt idx="36">
                  <c:v>132175.98233217344</c:v>
                </c:pt>
                <c:pt idx="37">
                  <c:v>132499.75348541333</c:v>
                </c:pt>
                <c:pt idx="38">
                  <c:v>132785.12315333867</c:v>
                </c:pt>
                <c:pt idx="39">
                  <c:v>133036.72887300025</c:v>
                </c:pt>
                <c:pt idx="40">
                  <c:v>133258.63099214013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30-4903-A377-7E8273F1E480}"/>
            </c:ext>
          </c:extLst>
        </c:ser>
        <c:ser>
          <c:idx val="3"/>
          <c:order val="3"/>
          <c:tx>
            <c:strRef>
              <c:f>'High-end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358.9891959350166</c:v>
                </c:pt>
                <c:pt idx="2">
                  <c:v>718.63949142461956</c:v>
                </c:pt>
                <c:pt idx="3">
                  <c:v>1327.1061004856658</c:v>
                </c:pt>
                <c:pt idx="4">
                  <c:v>2255.7597157354926</c:v>
                </c:pt>
                <c:pt idx="5">
                  <c:v>3567.9834774280498</c:v>
                </c:pt>
                <c:pt idx="6">
                  <c:v>5328.497987827307</c:v>
                </c:pt>
                <c:pt idx="7">
                  <c:v>7610.4131721796866</c:v>
                </c:pt>
                <c:pt idx="8">
                  <c:v>10482.736480484982</c:v>
                </c:pt>
                <c:pt idx="9">
                  <c:v>13960.844249737855</c:v>
                </c:pt>
                <c:pt idx="10">
                  <c:v>17930.657624014882</c:v>
                </c:pt>
                <c:pt idx="11">
                  <c:v>22127.87805670315</c:v>
                </c:pt>
                <c:pt idx="12">
                  <c:v>26250.702335063903</c:v>
                </c:pt>
                <c:pt idx="13">
                  <c:v>30108.672568748076</c:v>
                </c:pt>
                <c:pt idx="14">
                  <c:v>33642.50349334428</c:v>
                </c:pt>
                <c:pt idx="15">
                  <c:v>36852.947556619169</c:v>
                </c:pt>
                <c:pt idx="16">
                  <c:v>39756.761792692618</c:v>
                </c:pt>
                <c:pt idx="17">
                  <c:v>42375.690061780959</c:v>
                </c:pt>
                <c:pt idx="18">
                  <c:v>44733.251745416899</c:v>
                </c:pt>
                <c:pt idx="19">
                  <c:v>46853.047517238228</c:v>
                </c:pt>
                <c:pt idx="20">
                  <c:v>48757.799824012851</c:v>
                </c:pt>
                <c:pt idx="21">
                  <c:v>50468.837229946119</c:v>
                </c:pt>
                <c:pt idx="22">
                  <c:v>52005.850202167028</c:v>
                </c:pt>
                <c:pt idx="23">
                  <c:v>53386.812400841765</c:v>
                </c:pt>
                <c:pt idx="24">
                  <c:v>54628.00124933615</c:v>
                </c:pt>
                <c:pt idx="25">
                  <c:v>55744.075939226357</c:v>
                </c:pt>
                <c:pt idx="26">
                  <c:v>56748.18632189848</c:v>
                </c:pt>
                <c:pt idx="27">
                  <c:v>57652.095898621279</c:v>
                </c:pt>
                <c:pt idx="28">
                  <c:v>58466.308423110866</c:v>
                </c:pt>
                <c:pt idx="29">
                  <c:v>59200.191729389277</c:v>
                </c:pt>
                <c:pt idx="30">
                  <c:v>59862.095069840514</c:v>
                </c:pt>
                <c:pt idx="31">
                  <c:v>60459.457985191977</c:v>
                </c:pt>
                <c:pt idx="32">
                  <c:v>60998.909846437586</c:v>
                </c:pt>
                <c:pt idx="33">
                  <c:v>61486.359915813598</c:v>
                </c:pt>
                <c:pt idx="34">
                  <c:v>61927.078207269609</c:v>
                </c:pt>
                <c:pt idx="35">
                  <c:v>62325.767678414311</c:v>
                </c:pt>
                <c:pt idx="36">
                  <c:v>62686.628417621541</c:v>
                </c:pt>
                <c:pt idx="37">
                  <c:v>63013.414543766878</c:v>
                </c:pt>
                <c:pt idx="38">
                  <c:v>63309.484540303303</c:v>
                </c:pt>
                <c:pt idx="39">
                  <c:v>63577.845719242454</c:v>
                </c:pt>
                <c:pt idx="40">
                  <c:v>63821.193466957789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30-4903-A377-7E8273F1E480}"/>
            </c:ext>
          </c:extLst>
        </c:ser>
        <c:ser>
          <c:idx val="4"/>
          <c:order val="4"/>
          <c:tx>
            <c:strRef>
              <c:f>'High-end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market'!$G$3:$G$43</c:f>
              <c:numCache>
                <c:formatCode>0</c:formatCode>
                <c:ptCount val="41"/>
                <c:pt idx="0">
                  <c:v>32</c:v>
                </c:pt>
                <c:pt idx="1">
                  <c:v>35.087415896713466</c:v>
                </c:pt>
                <c:pt idx="2">
                  <c:v>39.126026028430793</c:v>
                </c:pt>
                <c:pt idx="3">
                  <c:v>44.53187571058514</c:v>
                </c:pt>
                <c:pt idx="4">
                  <c:v>51.972918496515057</c:v>
                </c:pt>
                <c:pt idx="5">
                  <c:v>62.56360143697303</c:v>
                </c:pt>
                <c:pt idx="6">
                  <c:v>78.233846789268014</c:v>
                </c:pt>
                <c:pt idx="7">
                  <c:v>102.42185518073086</c:v>
                </c:pt>
                <c:pt idx="8">
                  <c:v>141.27393864649815</c:v>
                </c:pt>
                <c:pt idx="9">
                  <c:v>205.21845669689804</c:v>
                </c:pt>
                <c:pt idx="10">
                  <c:v>309.3296261102189</c:v>
                </c:pt>
                <c:pt idx="11">
                  <c:v>468.95883469792398</c:v>
                </c:pt>
                <c:pt idx="12">
                  <c:v>691.35983160183275</c:v>
                </c:pt>
                <c:pt idx="13">
                  <c:v>973.28815239413461</c:v>
                </c:pt>
                <c:pt idx="14">
                  <c:v>1306.0709055826824</c:v>
                </c:pt>
                <c:pt idx="15">
                  <c:v>1679.0941123657808</c:v>
                </c:pt>
                <c:pt idx="16">
                  <c:v>2081.280466478745</c:v>
                </c:pt>
                <c:pt idx="17">
                  <c:v>2502.3364187249117</c:v>
                </c:pt>
                <c:pt idx="18">
                  <c:v>2933.4347207853871</c:v>
                </c:pt>
                <c:pt idx="19">
                  <c:v>3367.3849047165304</c:v>
                </c:pt>
                <c:pt idx="20">
                  <c:v>3798.5364742419315</c:v>
                </c:pt>
                <c:pt idx="21">
                  <c:v>4222.5758432288621</c:v>
                </c:pt>
                <c:pt idx="22">
                  <c:v>4636.3003268124276</c:v>
                </c:pt>
                <c:pt idx="23">
                  <c:v>5037.4065610848274</c:v>
                </c:pt>
                <c:pt idx="24">
                  <c:v>5424.306976494905</c:v>
                </c:pt>
                <c:pt idx="25">
                  <c:v>5795.9767711720542</c:v>
                </c:pt>
                <c:pt idx="26">
                  <c:v>6151.829111966691</c:v>
                </c:pt>
                <c:pt idx="27">
                  <c:v>6491.6146809354614</c:v>
                </c:pt>
                <c:pt idx="28">
                  <c:v>6815.3414745226264</c:v>
                </c:pt>
                <c:pt idx="29">
                  <c:v>7123.211120689879</c:v>
                </c:pt>
                <c:pt idx="30">
                  <c:v>7415.5685185242201</c:v>
                </c:pt>
                <c:pt idx="31">
                  <c:v>7692.8621553213397</c:v>
                </c:pt>
                <c:pt idx="32">
                  <c:v>7955.6129509005505</c:v>
                </c:pt>
                <c:pt idx="33">
                  <c:v>8204.3898983589133</c:v>
                </c:pt>
                <c:pt idx="34">
                  <c:v>8439.79111542584</c:v>
                </c:pt>
                <c:pt idx="35">
                  <c:v>8662.4291996000156</c:v>
                </c:pt>
                <c:pt idx="36">
                  <c:v>8872.9200039186453</c:v>
                </c:pt>
                <c:pt idx="37">
                  <c:v>9071.8741286875629</c:v>
                </c:pt>
                <c:pt idx="38">
                  <c:v>9259.8905666478622</c:v>
                </c:pt>
                <c:pt idx="39">
                  <c:v>9437.552052232626</c:v>
                </c:pt>
                <c:pt idx="40">
                  <c:v>9605.4217557402426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30-4903-A377-7E8273F1E480}"/>
            </c:ext>
          </c:extLst>
        </c:ser>
        <c:ser>
          <c:idx val="5"/>
          <c:order val="5"/>
          <c:tx>
            <c:strRef>
              <c:f>'High-end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market'!$H$3:$H$43</c:f>
              <c:numCache>
                <c:formatCode>0</c:formatCode>
                <c:ptCount val="41"/>
                <c:pt idx="0">
                  <c:v>776</c:v>
                </c:pt>
                <c:pt idx="1">
                  <c:v>2811.2785994200017</c:v>
                </c:pt>
                <c:pt idx="2">
                  <c:v>7098.2914328048391</c:v>
                </c:pt>
                <c:pt idx="3">
                  <c:v>13558.011683570772</c:v>
                </c:pt>
                <c:pt idx="4">
                  <c:v>22023.127924335287</c:v>
                </c:pt>
                <c:pt idx="5">
                  <c:v>32517.743250085612</c:v>
                </c:pt>
                <c:pt idx="6">
                  <c:v>45283.858150540742</c:v>
                </c:pt>
                <c:pt idx="7">
                  <c:v>60699.889912584797</c:v>
                </c:pt>
                <c:pt idx="8">
                  <c:v>79039.946293094064</c:v>
                </c:pt>
                <c:pt idx="9">
                  <c:v>100049.23005759614</c:v>
                </c:pt>
                <c:pt idx="10">
                  <c:v>122601.4845805496</c:v>
                </c:pt>
                <c:pt idx="11">
                  <c:v>144937.88054452377</c:v>
                </c:pt>
                <c:pt idx="12">
                  <c:v>165502.51454244149</c:v>
                </c:pt>
                <c:pt idx="13">
                  <c:v>183604.84818495117</c:v>
                </c:pt>
                <c:pt idx="14">
                  <c:v>199297.0439842717</c:v>
                </c:pt>
                <c:pt idx="15">
                  <c:v>212878.75682111378</c:v>
                </c:pt>
                <c:pt idx="16">
                  <c:v>224649.21096573921</c:v>
                </c:pt>
                <c:pt idx="17">
                  <c:v>234868.44466575148</c:v>
                </c:pt>
                <c:pt idx="18">
                  <c:v>243758.88055113264</c:v>
                </c:pt>
                <c:pt idx="19">
                  <c:v>251509.82942764871</c:v>
                </c:pt>
                <c:pt idx="20">
                  <c:v>258282.07327896298</c:v>
                </c:pt>
                <c:pt idx="21">
                  <c:v>264212.09528841107</c:v>
                </c:pt>
                <c:pt idx="22">
                  <c:v>269415.81542193698</c:v>
                </c:pt>
                <c:pt idx="23">
                  <c:v>273991.81061752111</c:v>
                </c:pt>
                <c:pt idx="24">
                  <c:v>278024.0517420675</c:v>
                </c:pt>
                <c:pt idx="25">
                  <c:v>281584.21037084091</c:v>
                </c:pt>
                <c:pt idx="26">
                  <c:v>284733.5935980432</c:v>
                </c:pt>
                <c:pt idx="27">
                  <c:v>287524.76275760413</c:v>
                </c:pt>
                <c:pt idx="28">
                  <c:v>290002.88638454373</c:v>
                </c:pt>
                <c:pt idx="29">
                  <c:v>292206.87117274397</c:v>
                </c:pt>
                <c:pt idx="30">
                  <c:v>294170.30817196809</c:v>
                </c:pt>
                <c:pt idx="31">
                  <c:v>295922.26551000809</c:v>
                </c:pt>
                <c:pt idx="32">
                  <c:v>297487.95370703621</c:v>
                </c:pt>
                <c:pt idx="33">
                  <c:v>298889.28519214725</c:v>
                </c:pt>
                <c:pt idx="34">
                  <c:v>300145.34588533378</c:v>
                </c:pt>
                <c:pt idx="35">
                  <c:v>301272.79359007248</c:v>
                </c:pt>
                <c:pt idx="36">
                  <c:v>302286.19536337449</c:v>
                </c:pt>
                <c:pt idx="37">
                  <c:v>303198.31390654726</c:v>
                </c:pt>
                <c:pt idx="38">
                  <c:v>304020.35127480293</c:v>
                </c:pt>
                <c:pt idx="39">
                  <c:v>304762.1567713031</c:v>
                </c:pt>
                <c:pt idx="40">
                  <c:v>305432.40471551626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30-4903-A377-7E8273F1E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market'!$M$3:$M$43</c:f>
              <c:numCache>
                <c:formatCode>0</c:formatCode>
                <c:ptCount val="41"/>
                <c:pt idx="0">
                  <c:v>297.93879882266259</c:v>
                </c:pt>
                <c:pt idx="1">
                  <c:v>661.94495901437961</c:v>
                </c:pt>
                <c:pt idx="2">
                  <c:v>974.86051507753859</c:v>
                </c:pt>
                <c:pt idx="3">
                  <c:v>1297.9580163514295</c:v>
                </c:pt>
                <c:pt idx="4">
                  <c:v>1687.1183470795611</c:v>
                </c:pt>
                <c:pt idx="5">
                  <c:v>2184.6147252627206</c:v>
                </c:pt>
                <c:pt idx="6">
                  <c:v>2812.4748755123201</c:v>
                </c:pt>
                <c:pt idx="7">
                  <c:v>3538.3036848676998</c:v>
                </c:pt>
                <c:pt idx="8">
                  <c:v>4247.8204642487899</c:v>
                </c:pt>
                <c:pt idx="9">
                  <c:v>4798.824678130979</c:v>
                </c:pt>
                <c:pt idx="10">
                  <c:v>5131.2581799711297</c:v>
                </c:pt>
                <c:pt idx="11">
                  <c:v>5289.374699793244</c:v>
                </c:pt>
                <c:pt idx="12">
                  <c:v>5355.9321417433666</c:v>
                </c:pt>
                <c:pt idx="13">
                  <c:v>5391.5365285138832</c:v>
                </c:pt>
                <c:pt idx="14">
                  <c:v>5418.3747191118946</c:v>
                </c:pt>
                <c:pt idx="15">
                  <c:v>5440.478142557814</c:v>
                </c:pt>
                <c:pt idx="16">
                  <c:v>5458.7544279275471</c:v>
                </c:pt>
                <c:pt idx="17">
                  <c:v>5473.8038848205279</c:v>
                </c:pt>
                <c:pt idx="18">
                  <c:v>5486.1262361791196</c:v>
                </c:pt>
                <c:pt idx="19">
                  <c:v>5496.1543943624229</c:v>
                </c:pt>
                <c:pt idx="20">
                  <c:v>5504.2674133164528</c:v>
                </c:pt>
                <c:pt idx="21">
                  <c:v>5510.7956889512598</c:v>
                </c:pt>
                <c:pt idx="22">
                  <c:v>5516.0239055801603</c:v>
                </c:pt>
                <c:pt idx="23">
                  <c:v>5520.1940105393269</c:v>
                </c:pt>
                <c:pt idx="24">
                  <c:v>5523.5088660199681</c:v>
                </c:pt>
                <c:pt idx="25">
                  <c:v>5526.136497597925</c:v>
                </c:pt>
                <c:pt idx="26">
                  <c:v>5528.214619625398</c:v>
                </c:pt>
                <c:pt idx="27">
                  <c:v>5529.8551131756967</c:v>
                </c:pt>
                <c:pt idx="28">
                  <c:v>5531.1482161935801</c:v>
                </c:pt>
                <c:pt idx="29">
                  <c:v>5532.1662838045513</c:v>
                </c:pt>
                <c:pt idx="30">
                  <c:v>5532.9670585574268</c:v>
                </c:pt>
                <c:pt idx="31">
                  <c:v>5533.5964476819709</c:v>
                </c:pt>
                <c:pt idx="32">
                  <c:v>5534.0908393426398</c:v>
                </c:pt>
                <c:pt idx="33">
                  <c:v>5534.4790077659909</c:v>
                </c:pt>
                <c:pt idx="34">
                  <c:v>5534.7836635343128</c:v>
                </c:pt>
                <c:pt idx="35">
                  <c:v>5535.0227047342814</c:v>
                </c:pt>
                <c:pt idx="36">
                  <c:v>5535.2102202206233</c:v>
                </c:pt>
                <c:pt idx="37">
                  <c:v>5535.3572901006573</c:v>
                </c:pt>
                <c:pt idx="38">
                  <c:v>5535.4726219463919</c:v>
                </c:pt>
                <c:pt idx="39">
                  <c:v>5535.5630549141733</c:v>
                </c:pt>
                <c:pt idx="40">
                  <c:v>5535.6339582524442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2A-4F6D-8C1E-88079B4A2255}"/>
            </c:ext>
          </c:extLst>
        </c:ser>
        <c:ser>
          <c:idx val="1"/>
          <c:order val="1"/>
          <c:tx>
            <c:strRef>
              <c:f>'High-end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market'!$N$3:$N$43</c:f>
              <c:numCache>
                <c:formatCode>0</c:formatCode>
                <c:ptCount val="41"/>
                <c:pt idx="0">
                  <c:v>803.09943632827856</c:v>
                </c:pt>
                <c:pt idx="1">
                  <c:v>1877.9204094732545</c:v>
                </c:pt>
                <c:pt idx="2">
                  <c:v>3007.8753648293441</c:v>
                </c:pt>
                <c:pt idx="3">
                  <c:v>4135.5950261062217</c:v>
                </c:pt>
                <c:pt idx="4">
                  <c:v>5354.2034123940402</c:v>
                </c:pt>
                <c:pt idx="5">
                  <c:v>6764.9489407382234</c:v>
                </c:pt>
                <c:pt idx="6">
                  <c:v>8438.7211064151106</c:v>
                </c:pt>
                <c:pt idx="7">
                  <c:v>10359.64233434535</c:v>
                </c:pt>
                <c:pt idx="8">
                  <c:v>12350.288205754005</c:v>
                </c:pt>
                <c:pt idx="9">
                  <c:v>14087.152626664174</c:v>
                </c:pt>
                <c:pt idx="10">
                  <c:v>15300.856328086471</c:v>
                </c:pt>
                <c:pt idx="11">
                  <c:v>15981.849486821233</c:v>
                </c:pt>
                <c:pt idx="12">
                  <c:v>16335.074280309518</c:v>
                </c:pt>
                <c:pt idx="13">
                  <c:v>16559.638820005632</c:v>
                </c:pt>
                <c:pt idx="14">
                  <c:v>16737.17847364123</c:v>
                </c:pt>
                <c:pt idx="15">
                  <c:v>16885.96342885854</c:v>
                </c:pt>
                <c:pt idx="16">
                  <c:v>17011.999466494217</c:v>
                </c:pt>
                <c:pt idx="17">
                  <c:v>17119.267289284886</c:v>
                </c:pt>
                <c:pt idx="18">
                  <c:v>17210.781506372103</c:v>
                </c:pt>
                <c:pt idx="19">
                  <c:v>17288.92999711835</c:v>
                </c:pt>
                <c:pt idx="20">
                  <c:v>17355.666878606753</c:v>
                </c:pt>
                <c:pt idx="21">
                  <c:v>17412.628289190725</c:v>
                </c:pt>
                <c:pt idx="22">
                  <c:v>17461.204776201397</c:v>
                </c:pt>
                <c:pt idx="23">
                  <c:v>17502.588817396703</c:v>
                </c:pt>
                <c:pt idx="24">
                  <c:v>17537.807874663118</c:v>
                </c:pt>
                <c:pt idx="25">
                  <c:v>17567.748871104581</c:v>
                </c:pt>
                <c:pt idx="26">
                  <c:v>17593.177427449875</c:v>
                </c:pt>
                <c:pt idx="27">
                  <c:v>17614.753734200309</c:v>
                </c:pt>
                <c:pt idx="28">
                  <c:v>17633.046106675705</c:v>
                </c:pt>
                <c:pt idx="29">
                  <c:v>17648.542806653892</c:v>
                </c:pt>
                <c:pt idx="30">
                  <c:v>17661.662462160715</c:v>
                </c:pt>
                <c:pt idx="31">
                  <c:v>17672.76328486226</c:v>
                </c:pt>
                <c:pt idx="32">
                  <c:v>17682.151218616116</c:v>
                </c:pt>
                <c:pt idx="33">
                  <c:v>17690.087121774068</c:v>
                </c:pt>
                <c:pt idx="34">
                  <c:v>17696.793072078592</c:v>
                </c:pt>
                <c:pt idx="35">
                  <c:v>17702.457876810473</c:v>
                </c:pt>
                <c:pt idx="36">
                  <c:v>17707.241867268538</c:v>
                </c:pt>
                <c:pt idx="37">
                  <c:v>17711.281053386992</c:v>
                </c:pt>
                <c:pt idx="38">
                  <c:v>17714.690710434694</c:v>
                </c:pt>
                <c:pt idx="39">
                  <c:v>17717.56846512534</c:v>
                </c:pt>
                <c:pt idx="40">
                  <c:v>17719.996943243612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2A-4F6D-8C1E-88079B4A2255}"/>
            </c:ext>
          </c:extLst>
        </c:ser>
        <c:ser>
          <c:idx val="2"/>
          <c:order val="2"/>
          <c:tx>
            <c:strRef>
              <c:f>'High-end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market'!$O$3:$O$43</c:f>
              <c:numCache>
                <c:formatCode>0</c:formatCode>
                <c:ptCount val="41"/>
                <c:pt idx="0">
                  <c:v>859.96375243733064</c:v>
                </c:pt>
                <c:pt idx="1">
                  <c:v>1898.3746463268844</c:v>
                </c:pt>
                <c:pt idx="2">
                  <c:v>3221.8071645455107</c:v>
                </c:pt>
                <c:pt idx="3">
                  <c:v>4697.8588378957475</c:v>
                </c:pt>
                <c:pt idx="4">
                  <c:v>6322.3700687609298</c:v>
                </c:pt>
                <c:pt idx="5">
                  <c:v>8161.373374371844</c:v>
                </c:pt>
                <c:pt idx="6">
                  <c:v>10289.614244928278</c:v>
                </c:pt>
                <c:pt idx="7">
                  <c:v>12719.56426364638</c:v>
                </c:pt>
                <c:pt idx="8">
                  <c:v>15305.048177951645</c:v>
                </c:pt>
                <c:pt idx="9">
                  <c:v>17699.521231976829</c:v>
                </c:pt>
                <c:pt idx="10">
                  <c:v>19523.856374440787</c:v>
                </c:pt>
                <c:pt idx="11">
                  <c:v>20669.5225122267</c:v>
                </c:pt>
                <c:pt idx="12">
                  <c:v>21351.21528520693</c:v>
                </c:pt>
                <c:pt idx="13">
                  <c:v>21828.117088533931</c:v>
                </c:pt>
                <c:pt idx="14">
                  <c:v>22216.674785110474</c:v>
                </c:pt>
                <c:pt idx="15">
                  <c:v>22547.565792182355</c:v>
                </c:pt>
                <c:pt idx="16">
                  <c:v>22833.079268789646</c:v>
                </c:pt>
                <c:pt idx="17">
                  <c:v>23081.488047927916</c:v>
                </c:pt>
                <c:pt idx="18">
                  <c:v>23298.901200768836</c:v>
                </c:pt>
                <c:pt idx="19">
                  <c:v>23489.997875063742</c:v>
                </c:pt>
                <c:pt idx="20">
                  <c:v>23658.473207068233</c:v>
                </c:pt>
                <c:pt idx="21">
                  <c:v>23807.321761689007</c:v>
                </c:pt>
                <c:pt idx="22">
                  <c:v>23939.02322287489</c:v>
                </c:pt>
                <c:pt idx="23">
                  <c:v>24055.667360702832</c:v>
                </c:pt>
                <c:pt idx="24">
                  <c:v>24159.040278062912</c:v>
                </c:pt>
                <c:pt idx="25">
                  <c:v>24250.685424089719</c:v>
                </c:pt>
                <c:pt idx="26">
                  <c:v>24331.947852019362</c:v>
                </c:pt>
                <c:pt idx="27">
                  <c:v>24404.007158745484</c:v>
                </c:pt>
                <c:pt idx="28">
                  <c:v>24467.902649855918</c:v>
                </c:pt>
                <c:pt idx="29">
                  <c:v>24524.55307002295</c:v>
                </c:pt>
                <c:pt idx="30">
                  <c:v>24574.772460665044</c:v>
                </c:pt>
                <c:pt idx="31">
                  <c:v>24619.283197868393</c:v>
                </c:pt>
                <c:pt idx="32">
                  <c:v>24658.726927574415</c:v>
                </c:pt>
                <c:pt idx="33">
                  <c:v>24693.67389174693</c:v>
                </c:pt>
                <c:pt idx="34">
                  <c:v>24724.630990086018</c:v>
                </c:pt>
                <c:pt idx="35">
                  <c:v>24752.048821816352</c:v>
                </c:pt>
                <c:pt idx="36">
                  <c:v>24776.327884691964</c:v>
                </c:pt>
                <c:pt idx="37">
                  <c:v>24797.824062726824</c:v>
                </c:pt>
                <c:pt idx="38">
                  <c:v>24816.853503029215</c:v>
                </c:pt>
                <c:pt idx="39">
                  <c:v>24833.696960644913</c:v>
                </c:pt>
                <c:pt idx="40">
                  <c:v>24848.60367527392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2A-4F6D-8C1E-88079B4A2255}"/>
            </c:ext>
          </c:extLst>
        </c:ser>
        <c:ser>
          <c:idx val="3"/>
          <c:order val="3"/>
          <c:tx>
            <c:strRef>
              <c:f>'High-end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market'!$P$3:$P$43</c:f>
              <c:numCache>
                <c:formatCode>0</c:formatCode>
                <c:ptCount val="41"/>
                <c:pt idx="0">
                  <c:v>216.18919593501658</c:v>
                </c:pt>
                <c:pt idx="1">
                  <c:v>417.08856683920561</c:v>
                </c:pt>
                <c:pt idx="2">
                  <c:v>723.44892768898535</c:v>
                </c:pt>
                <c:pt idx="3">
                  <c:v>1140.9905913275334</c:v>
                </c:pt>
                <c:pt idx="4">
                  <c:v>1673.1453162102364</c:v>
                </c:pt>
                <c:pt idx="5">
                  <c:v>2331.3918667877451</c:v>
                </c:pt>
                <c:pt idx="6">
                  <c:v>3134.4748624047488</c:v>
                </c:pt>
                <c:pt idx="7">
                  <c:v>4089.9894158540446</c:v>
                </c:pt>
                <c:pt idx="8">
                  <c:v>5155.3456061304696</c:v>
                </c:pt>
                <c:pt idx="9">
                  <c:v>6203.5484542350841</c:v>
                </c:pt>
                <c:pt idx="10">
                  <c:v>7066.1256525306471</c:v>
                </c:pt>
                <c:pt idx="11">
                  <c:v>7663.2847674332561</c:v>
                </c:pt>
                <c:pt idx="12">
                  <c:v>8058.0826072943955</c:v>
                </c:pt>
                <c:pt idx="13">
                  <c:v>8351.2185355959009</c:v>
                </c:pt>
                <c:pt idx="14">
                  <c:v>8593.244622209977</c:v>
                </c:pt>
                <c:pt idx="15">
                  <c:v>8800.2858451325119</c:v>
                </c:pt>
                <c:pt idx="16">
                  <c:v>8980.0101559191589</c:v>
                </c:pt>
                <c:pt idx="17">
                  <c:v>9137.6720935208905</c:v>
                </c:pt>
                <c:pt idx="18">
                  <c:v>9277.1160510880272</c:v>
                </c:pt>
                <c:pt idx="19">
                  <c:v>9401.2399095327419</c:v>
                </c:pt>
                <c:pt idx="20">
                  <c:v>9512.2853777753226</c:v>
                </c:pt>
                <c:pt idx="21">
                  <c:v>9612.0269290122887</c:v>
                </c:pt>
                <c:pt idx="22">
                  <c:v>9701.8982310214615</c:v>
                </c:pt>
                <c:pt idx="23">
                  <c:v>9783.0788326290694</c:v>
                </c:pt>
                <c:pt idx="24">
                  <c:v>9856.554889783989</c:v>
                </c:pt>
                <c:pt idx="25">
                  <c:v>9923.1625329483468</c:v>
                </c:pt>
                <c:pt idx="26">
                  <c:v>9983.6193882265616</c:v>
                </c:pt>
                <c:pt idx="27">
                  <c:v>10038.547868268997</c:v>
                </c:pt>
                <c:pt idx="28">
                  <c:v>10088.492653976151</c:v>
                </c:pt>
                <c:pt idx="29">
                  <c:v>10133.934017153524</c:v>
                </c:pt>
                <c:pt idx="30">
                  <c:v>10175.298126525951</c:v>
                </c:pt>
                <c:pt idx="31">
                  <c:v>10212.965138876332</c:v>
                </c:pt>
                <c:pt idx="32">
                  <c:v>10247.275644806032</c:v>
                </c:pt>
                <c:pt idx="33">
                  <c:v>10278.535877986191</c:v>
                </c:pt>
                <c:pt idx="34">
                  <c:v>10307.021984307843</c:v>
                </c:pt>
                <c:pt idx="35">
                  <c:v>10332.983567753519</c:v>
                </c:pt>
                <c:pt idx="36">
                  <c:v>10356.646672964787</c:v>
                </c:pt>
                <c:pt idx="37">
                  <c:v>10378.216323539127</c:v>
                </c:pt>
                <c:pt idx="38">
                  <c:v>10397.878705387677</c:v>
                </c:pt>
                <c:pt idx="39">
                  <c:v>10415.803062794135</c:v>
                </c:pt>
                <c:pt idx="40">
                  <c:v>10432.143358873765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2A-4F6D-8C1E-88079B4A2255}"/>
            </c:ext>
          </c:extLst>
        </c:ser>
        <c:ser>
          <c:idx val="4"/>
          <c:order val="4"/>
          <c:tx>
            <c:strRef>
              <c:f>'High-end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market'!$Q$3:$Q$43</c:f>
              <c:numCache>
                <c:formatCode>0</c:formatCode>
                <c:ptCount val="41"/>
                <c:pt idx="0">
                  <c:v>6.6074158967134631</c:v>
                </c:pt>
                <c:pt idx="1">
                  <c:v>7.8982258803558105</c:v>
                </c:pt>
                <c:pt idx="2">
                  <c:v>9.7097125452817306</c:v>
                </c:pt>
                <c:pt idx="3">
                  <c:v>12.339549114094284</c:v>
                </c:pt>
                <c:pt idx="4">
                  <c:v>16.307703975074634</c:v>
                </c:pt>
                <c:pt idx="5">
                  <c:v>22.552241510362013</c:v>
                </c:pt>
                <c:pt idx="6">
                  <c:v>32.79373153828233</c:v>
                </c:pt>
                <c:pt idx="7">
                  <c:v>50.118487535647674</c:v>
                </c:pt>
                <c:pt idx="8">
                  <c:v>79.484651301514702</c:v>
                </c:pt>
                <c:pt idx="9">
                  <c:v>126.68519964997965</c:v>
                </c:pt>
                <c:pt idx="10">
                  <c:v>193.65546745982917</c:v>
                </c:pt>
                <c:pt idx="11">
                  <c:v>273.98646872068042</c:v>
                </c:pt>
                <c:pt idx="12">
                  <c:v>357.9779022685035</c:v>
                </c:pt>
                <c:pt idx="13">
                  <c:v>439.84444995190245</c:v>
                </c:pt>
                <c:pt idx="14">
                  <c:v>516.69100639719352</c:v>
                </c:pt>
                <c:pt idx="15">
                  <c:v>586.88670647319998</c:v>
                </c:pt>
                <c:pt idx="16">
                  <c:v>649.99680355882833</c:v>
                </c:pt>
                <c:pt idx="17">
                  <c:v>706.35530812021602</c:v>
                </c:pt>
                <c:pt idx="18">
                  <c:v>756.62800321753582</c:v>
                </c:pt>
                <c:pt idx="19">
                  <c:v>801.56390904421937</c:v>
                </c:pt>
                <c:pt idx="20">
                  <c:v>841.8783811535435</c:v>
                </c:pt>
                <c:pt idx="21">
                  <c:v>878.20782633874023</c:v>
                </c:pt>
                <c:pt idx="22">
                  <c:v>911.09927022176748</c:v>
                </c:pt>
                <c:pt idx="23">
                  <c:v>941.01513712940891</c:v>
                </c:pt>
                <c:pt idx="24">
                  <c:v>968.34356209158875</c:v>
                </c:pt>
                <c:pt idx="25">
                  <c:v>993.40978562356338</c:v>
                </c:pt>
                <c:pt idx="26">
                  <c:v>1016.486771285106</c:v>
                </c:pt>
                <c:pt idx="27">
                  <c:v>1037.8044084900655</c:v>
                </c:pt>
                <c:pt idx="28">
                  <c:v>1057.557208364741</c:v>
                </c:pt>
                <c:pt idx="29">
                  <c:v>1075.9106211102282</c:v>
                </c:pt>
                <c:pt idx="30">
                  <c:v>1093.0061738347845</c:v>
                </c:pt>
                <c:pt idx="31">
                  <c:v>1108.9656326645579</c:v>
                </c:pt>
                <c:pt idx="32">
                  <c:v>1123.8943720574232</c:v>
                </c:pt>
                <c:pt idx="33">
                  <c:v>1137.8841058864075</c:v>
                </c:pt>
                <c:pt idx="34">
                  <c:v>1151.0151068710184</c:v>
                </c:pt>
                <c:pt idx="35">
                  <c:v>1163.3580162746307</c:v>
                </c:pt>
                <c:pt idx="36">
                  <c:v>1174.975325199968</c:v>
                </c:pt>
                <c:pt idx="37">
                  <c:v>1185.9225921159309</c:v>
                </c:pt>
                <c:pt idx="38">
                  <c:v>1196.2494479160287</c:v>
                </c:pt>
                <c:pt idx="39">
                  <c:v>1206.0004292532051</c:v>
                </c:pt>
                <c:pt idx="40">
                  <c:v>1215.2156725731159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2A-4F6D-8C1E-88079B4A2255}"/>
            </c:ext>
          </c:extLst>
        </c:ser>
        <c:ser>
          <c:idx val="5"/>
          <c:order val="5"/>
          <c:tx>
            <c:strRef>
              <c:f>'High-end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market'!$R$3:$R$43</c:f>
              <c:numCache>
                <c:formatCode>0</c:formatCode>
                <c:ptCount val="41"/>
                <c:pt idx="0">
                  <c:v>2183.7985994200017</c:v>
                </c:pt>
                <c:pt idx="1">
                  <c:v>4863.2268075340808</c:v>
                </c:pt>
                <c:pt idx="2">
                  <c:v>7937.7016846866609</c:v>
                </c:pt>
                <c:pt idx="3">
                  <c:v>11284.742020795027</c:v>
                </c:pt>
                <c:pt idx="4">
                  <c:v>15053.144848419844</c:v>
                </c:pt>
                <c:pt idx="5">
                  <c:v>19464.881148670895</c:v>
                </c:pt>
                <c:pt idx="6">
                  <c:v>24708.078820798739</c:v>
                </c:pt>
                <c:pt idx="7">
                  <c:v>30757.618186249125</c:v>
                </c:pt>
                <c:pt idx="8">
                  <c:v>37137.987105386426</c:v>
                </c:pt>
                <c:pt idx="9">
                  <c:v>42915.732190657043</c:v>
                </c:pt>
                <c:pt idx="10">
                  <c:v>47215.752002488865</c:v>
                </c:pt>
                <c:pt idx="11">
                  <c:v>49878.017934995114</c:v>
                </c:pt>
                <c:pt idx="12">
                  <c:v>51458.282216822714</c:v>
                </c:pt>
                <c:pt idx="13">
                  <c:v>52570.355422601249</c:v>
                </c:pt>
                <c:pt idx="14">
                  <c:v>53482.163606470771</c:v>
                </c:pt>
                <c:pt idx="15">
                  <c:v>54261.179915204419</c:v>
                </c:pt>
                <c:pt idx="16">
                  <c:v>54933.840122689406</c:v>
                </c:pt>
                <c:pt idx="17">
                  <c:v>55518.58662367444</c:v>
                </c:pt>
                <c:pt idx="18">
                  <c:v>56029.552997625622</c:v>
                </c:pt>
                <c:pt idx="19">
                  <c:v>56477.886085121478</c:v>
                </c:pt>
                <c:pt idx="20">
                  <c:v>56872.571257920303</c:v>
                </c:pt>
                <c:pt idx="21">
                  <c:v>57220.980495182019</c:v>
                </c:pt>
                <c:pt idx="22">
                  <c:v>57529.249405899682</c:v>
                </c:pt>
                <c:pt idx="23">
                  <c:v>57802.544158397344</c:v>
                </c:pt>
                <c:pt idx="24">
                  <c:v>58045.255470621581</c:v>
                </c:pt>
                <c:pt idx="25">
                  <c:v>58261.14311136413</c:v>
                </c:pt>
                <c:pt idx="26">
                  <c:v>58453.4460586063</c:v>
                </c:pt>
                <c:pt idx="27">
                  <c:v>58624.96828288056</c:v>
                </c:pt>
                <c:pt idx="28">
                  <c:v>58778.146835066094</c:v>
                </c:pt>
                <c:pt idx="29">
                  <c:v>58915.106798745139</c:v>
                </c:pt>
                <c:pt idx="30">
                  <c:v>59037.706281743922</c:v>
                </c:pt>
                <c:pt idx="31">
                  <c:v>59147.573701953508</c:v>
                </c:pt>
                <c:pt idx="32">
                  <c:v>59246.139002396623</c:v>
                </c:pt>
                <c:pt idx="33">
                  <c:v>59334.660005159581</c:v>
                </c:pt>
                <c:pt idx="34">
                  <c:v>59414.244816877785</c:v>
                </c:pt>
                <c:pt idx="35">
                  <c:v>59485.870987389259</c:v>
                </c:pt>
                <c:pt idx="36">
                  <c:v>59550.401970345876</c:v>
                </c:pt>
                <c:pt idx="37">
                  <c:v>59608.60132186953</c:v>
                </c:pt>
                <c:pt idx="38">
                  <c:v>59661.144988714012</c:v>
                </c:pt>
                <c:pt idx="39">
                  <c:v>59708.63197273176</c:v>
                </c:pt>
                <c:pt idx="40">
                  <c:v>59751.593608216856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2A-4F6D-8C1E-88079B4A2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market'!$C$3:$C$43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52-45AF-8448-A2BC4B6B07EC}"/>
            </c:ext>
          </c:extLst>
        </c:ser>
        <c:ser>
          <c:idx val="1"/>
          <c:order val="1"/>
          <c:tx>
            <c:strRef>
              <c:f>'Medium-end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market'!$D$3:$D$43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52-45AF-8448-A2BC4B6B07EC}"/>
            </c:ext>
          </c:extLst>
        </c:ser>
        <c:ser>
          <c:idx val="2"/>
          <c:order val="2"/>
          <c:tx>
            <c:strRef>
              <c:f>'Medium-end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market'!$E$3:$E$43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52-45AF-8448-A2BC4B6B07EC}"/>
            </c:ext>
          </c:extLst>
        </c:ser>
        <c:ser>
          <c:idx val="3"/>
          <c:order val="3"/>
          <c:tx>
            <c:strRef>
              <c:f>'Medium-end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market'!$F$3:$F$43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52-45AF-8448-A2BC4B6B07EC}"/>
            </c:ext>
          </c:extLst>
        </c:ser>
        <c:ser>
          <c:idx val="4"/>
          <c:order val="4"/>
          <c:tx>
            <c:strRef>
              <c:f>'Medium-end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market'!$G$3:$G$43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52-45AF-8448-A2BC4B6B07EC}"/>
            </c:ext>
          </c:extLst>
        </c:ser>
        <c:ser>
          <c:idx val="5"/>
          <c:order val="5"/>
          <c:tx>
            <c:strRef>
              <c:f>'Medium-end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market'!$H$3:$H$43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52-45AF-8448-A2BC4B6B0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market'!$M$3:$M$43</c:f>
              <c:numCache>
                <c:formatCode>0</c:formatCode>
                <c:ptCount val="41"/>
                <c:pt idx="0">
                  <c:v>2.7637714607439348</c:v>
                </c:pt>
                <c:pt idx="1">
                  <c:v>5.0925799040752473</c:v>
                </c:pt>
                <c:pt idx="2">
                  <c:v>8.7739451207933001</c:v>
                </c:pt>
                <c:pt idx="3">
                  <c:v>13.489804247997261</c:v>
                </c:pt>
                <c:pt idx="4">
                  <c:v>18.568323524668124</c:v>
                </c:pt>
                <c:pt idx="5">
                  <c:v>23.51066334287832</c:v>
                </c:pt>
                <c:pt idx="6">
                  <c:v>28.16812116835121</c:v>
                </c:pt>
                <c:pt idx="7">
                  <c:v>32.652639791698995</c:v>
                </c:pt>
                <c:pt idx="8">
                  <c:v>37.253057924974378</c:v>
                </c:pt>
                <c:pt idx="9">
                  <c:v>42.437980272063108</c:v>
                </c:pt>
                <c:pt idx="10">
                  <c:v>48.945802741776689</c:v>
                </c:pt>
                <c:pt idx="11">
                  <c:v>57.969510857942275</c:v>
                </c:pt>
                <c:pt idx="12">
                  <c:v>71.44711500395141</c:v>
                </c:pt>
                <c:pt idx="13">
                  <c:v>92.361214384435556</c:v>
                </c:pt>
                <c:pt idx="14">
                  <c:v>124.46587998002023</c:v>
                </c:pt>
                <c:pt idx="15">
                  <c:v>169.8718919833596</c:v>
                </c:pt>
                <c:pt idx="16">
                  <c:v>223.9239313536437</c:v>
                </c:pt>
                <c:pt idx="17">
                  <c:v>274.30482592388728</c:v>
                </c:pt>
                <c:pt idx="18">
                  <c:v>310.96051207458345</c:v>
                </c:pt>
                <c:pt idx="19">
                  <c:v>333.2355485137943</c:v>
                </c:pt>
                <c:pt idx="20">
                  <c:v>345.59218127913397</c:v>
                </c:pt>
                <c:pt idx="21">
                  <c:v>352.37852688597536</c:v>
                </c:pt>
                <c:pt idx="22">
                  <c:v>356.38949854137951</c:v>
                </c:pt>
                <c:pt idx="23">
                  <c:v>359.12205116674068</c:v>
                </c:pt>
                <c:pt idx="24">
                  <c:v>361.26323206322792</c:v>
                </c:pt>
                <c:pt idx="25">
                  <c:v>363.08282172903546</c:v>
                </c:pt>
                <c:pt idx="26">
                  <c:v>364.67854847331068</c:v>
                </c:pt>
                <c:pt idx="27">
                  <c:v>366.09145029199669</c:v>
                </c:pt>
                <c:pt idx="28">
                  <c:v>367.34588420466901</c:v>
                </c:pt>
                <c:pt idx="29">
                  <c:v>368.46028203120903</c:v>
                </c:pt>
                <c:pt idx="30">
                  <c:v>369.44996067294363</c:v>
                </c:pt>
                <c:pt idx="31">
                  <c:v>370.32817031915658</c:v>
                </c:pt>
                <c:pt idx="32">
                  <c:v>371.10664411485868</c:v>
                </c:pt>
                <c:pt idx="33">
                  <c:v>371.79591534361151</c:v>
                </c:pt>
                <c:pt idx="34">
                  <c:v>372.40550537415356</c:v>
                </c:pt>
                <c:pt idx="35">
                  <c:v>372.94404045839997</c:v>
                </c:pt>
                <c:pt idx="36">
                  <c:v>373.41933134449249</c:v>
                </c:pt>
                <c:pt idx="37">
                  <c:v>373.83843492165636</c:v>
                </c:pt>
                <c:pt idx="38">
                  <c:v>374.20770811938951</c:v>
                </c:pt>
                <c:pt idx="39">
                  <c:v>374.53285895287979</c:v>
                </c:pt>
                <c:pt idx="40">
                  <c:v>374.81899660037112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1-4820-BFA8-A1F89E961B6C}"/>
            </c:ext>
          </c:extLst>
        </c:ser>
        <c:ser>
          <c:idx val="1"/>
          <c:order val="1"/>
          <c:tx>
            <c:strRef>
              <c:f>'Medium-end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market'!$N$3:$N$43</c:f>
              <c:numCache>
                <c:formatCode>0</c:formatCode>
                <c:ptCount val="41"/>
                <c:pt idx="0">
                  <c:v>76.30011281840919</c:v>
                </c:pt>
                <c:pt idx="1">
                  <c:v>143.45190657847874</c:v>
                </c:pt>
                <c:pt idx="2">
                  <c:v>228.11353342071141</c:v>
                </c:pt>
                <c:pt idx="3">
                  <c:v>317.96957491943255</c:v>
                </c:pt>
                <c:pt idx="4">
                  <c:v>404.64949177261559</c:v>
                </c:pt>
                <c:pt idx="5">
                  <c:v>485.04190991755837</c:v>
                </c:pt>
                <c:pt idx="6">
                  <c:v>559.40330220441422</c:v>
                </c:pt>
                <c:pt idx="7">
                  <c:v>629.84678897708807</c:v>
                </c:pt>
                <c:pt idx="8">
                  <c:v>699.8149461595583</c:v>
                </c:pt>
                <c:pt idx="9">
                  <c:v>774.28459653600623</c:v>
                </c:pt>
                <c:pt idx="10">
                  <c:v>860.50288918950866</c:v>
                </c:pt>
                <c:pt idx="11">
                  <c:v>969.14189038190091</c:v>
                </c:pt>
                <c:pt idx="12">
                  <c:v>1115.6042023054617</c:v>
                </c:pt>
                <c:pt idx="13">
                  <c:v>1320.4823655478133</c:v>
                </c:pt>
                <c:pt idx="14">
                  <c:v>1606.3178320207744</c:v>
                </c:pt>
                <c:pt idx="15">
                  <c:v>1985.5135720247847</c:v>
                </c:pt>
                <c:pt idx="16">
                  <c:v>2438.5201516195775</c:v>
                </c:pt>
                <c:pt idx="17">
                  <c:v>2902.3915672889939</c:v>
                </c:pt>
                <c:pt idx="18">
                  <c:v>3300.3444292136214</c:v>
                </c:pt>
                <c:pt idx="19">
                  <c:v>3591.3253588935559</c:v>
                </c:pt>
                <c:pt idx="20">
                  <c:v>3782.0873585004056</c:v>
                </c:pt>
                <c:pt idx="21">
                  <c:v>3902.5397476532848</c:v>
                </c:pt>
                <c:pt idx="22">
                  <c:v>3981.9773911746415</c:v>
                </c:pt>
                <c:pt idx="23">
                  <c:v>4039.9135932184076</c:v>
                </c:pt>
                <c:pt idx="24">
                  <c:v>4086.5350383714986</c:v>
                </c:pt>
                <c:pt idx="25">
                  <c:v>4126.3127375387212</c:v>
                </c:pt>
                <c:pt idx="26">
                  <c:v>4161.1236028705807</c:v>
                </c:pt>
                <c:pt idx="27">
                  <c:v>4191.9017461894337</c:v>
                </c:pt>
                <c:pt idx="28">
                  <c:v>4219.2538076326646</c:v>
                </c:pt>
                <c:pt idx="29">
                  <c:v>4243.6401228689283</c:v>
                </c:pt>
                <c:pt idx="30">
                  <c:v>4265.4309555900709</c:v>
                </c:pt>
                <c:pt idx="31">
                  <c:v>4284.9325715183031</c:v>
                </c:pt>
                <c:pt idx="32">
                  <c:v>4302.4034990640348</c:v>
                </c:pt>
                <c:pt idx="33">
                  <c:v>4318.065556283058</c:v>
                </c:pt>
                <c:pt idx="34">
                  <c:v>4332.1115398717066</c:v>
                </c:pt>
                <c:pt idx="35">
                  <c:v>4344.7107091944927</c:v>
                </c:pt>
                <c:pt idx="36">
                  <c:v>4356.0127909930989</c:v>
                </c:pt>
                <c:pt idx="37">
                  <c:v>4366.1509782584035</c:v>
                </c:pt>
                <c:pt idx="38">
                  <c:v>4375.244235987413</c:v>
                </c:pt>
                <c:pt idx="39">
                  <c:v>4383.3991222606228</c:v>
                </c:pt>
                <c:pt idx="40">
                  <c:v>4390.7112645593734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B1-4820-BFA8-A1F89E961B6C}"/>
            </c:ext>
          </c:extLst>
        </c:ser>
        <c:ser>
          <c:idx val="2"/>
          <c:order val="2"/>
          <c:tx>
            <c:strRef>
              <c:f>'Medium-end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market'!$O$3:$O$43</c:f>
              <c:numCache>
                <c:formatCode>0</c:formatCode>
                <c:ptCount val="41"/>
                <c:pt idx="0">
                  <c:v>276.58034142734874</c:v>
                </c:pt>
                <c:pt idx="1">
                  <c:v>508.76408208065646</c:v>
                </c:pt>
                <c:pt idx="2">
                  <c:v>807.13847341690564</c:v>
                </c:pt>
                <c:pt idx="3">
                  <c:v>1136.4613476422905</c:v>
                </c:pt>
                <c:pt idx="4">
                  <c:v>1467.316573084056</c:v>
                </c:pt>
                <c:pt idx="5">
                  <c:v>1783.895364402659</c:v>
                </c:pt>
                <c:pt idx="6">
                  <c:v>2081.5400034070076</c:v>
                </c:pt>
                <c:pt idx="7">
                  <c:v>2362.7565579079073</c:v>
                </c:pt>
                <c:pt idx="8">
                  <c:v>2634.932022445696</c:v>
                </c:pt>
                <c:pt idx="9">
                  <c:v>2909.9144128385028</c:v>
                </c:pt>
                <c:pt idx="10">
                  <c:v>3204.9544851632181</c:v>
                </c:pt>
                <c:pt idx="11">
                  <c:v>3544.4088949242646</c:v>
                </c:pt>
                <c:pt idx="12">
                  <c:v>3961.1909676777914</c:v>
                </c:pt>
                <c:pt idx="13">
                  <c:v>4495.7987083464286</c:v>
                </c:pt>
                <c:pt idx="14">
                  <c:v>5188.7059533803867</c:v>
                </c:pt>
                <c:pt idx="15">
                  <c:v>6060.6323552960966</c:v>
                </c:pt>
                <c:pt idx="16">
                  <c:v>7081.6804322156095</c:v>
                </c:pt>
                <c:pt idx="17">
                  <c:v>8152.2257244461507</c:v>
                </c:pt>
                <c:pt idx="18">
                  <c:v>9133.3582553656979</c:v>
                </c:pt>
                <c:pt idx="19">
                  <c:v>9920.738481305676</c:v>
                </c:pt>
                <c:pt idx="20">
                  <c:v>10492.340148551157</c:v>
                </c:pt>
                <c:pt idx="21">
                  <c:v>10890.966305504713</c:v>
                </c:pt>
                <c:pt idx="22">
                  <c:v>11177.66207364812</c:v>
                </c:pt>
                <c:pt idx="23">
                  <c:v>11400.138856437605</c:v>
                </c:pt>
                <c:pt idx="24">
                  <c:v>11585.676479948534</c:v>
                </c:pt>
                <c:pt idx="25">
                  <c:v>11747.106012815218</c:v>
                </c:pt>
                <c:pt idx="26">
                  <c:v>11890.233719341555</c:v>
                </c:pt>
                <c:pt idx="27">
                  <c:v>12018.187528967032</c:v>
                </c:pt>
                <c:pt idx="28">
                  <c:v>12133.112271061111</c:v>
                </c:pt>
                <c:pt idx="29">
                  <c:v>12236.681429253511</c:v>
                </c:pt>
                <c:pt idx="30">
                  <c:v>12330.26034360678</c:v>
                </c:pt>
                <c:pt idx="31">
                  <c:v>12414.985920772462</c:v>
                </c:pt>
                <c:pt idx="32">
                  <c:v>12491.819397370333</c:v>
                </c:pt>
                <c:pt idx="33">
                  <c:v>12561.58414341213</c:v>
                </c:pt>
                <c:pt idx="34">
                  <c:v>12624.993367849469</c:v>
                </c:pt>
                <c:pt idx="35">
                  <c:v>12682.670759153363</c:v>
                </c:pt>
                <c:pt idx="36">
                  <c:v>12735.166104957623</c:v>
                </c:pt>
                <c:pt idx="37">
                  <c:v>12782.967295466784</c:v>
                </c:pt>
                <c:pt idx="38">
                  <c:v>12826.509689925855</c:v>
                </c:pt>
                <c:pt idx="39">
                  <c:v>12866.183537415547</c:v>
                </c:pt>
                <c:pt idx="40">
                  <c:v>12902.339945277485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B1-4820-BFA8-A1F89E961B6C}"/>
            </c:ext>
          </c:extLst>
        </c:ser>
        <c:ser>
          <c:idx val="3"/>
          <c:order val="3"/>
          <c:tx>
            <c:strRef>
              <c:f>'Medium-end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market'!$P$3:$P$43</c:f>
              <c:numCache>
                <c:formatCode>0</c:formatCode>
                <c:ptCount val="41"/>
                <c:pt idx="0">
                  <c:v>345.63069389362255</c:v>
                </c:pt>
                <c:pt idx="1">
                  <c:v>574.23532718550803</c:v>
                </c:pt>
                <c:pt idx="2">
                  <c:v>866.44051994911081</c:v>
                </c:pt>
                <c:pt idx="3">
                  <c:v>1202.1450424044356</c:v>
                </c:pt>
                <c:pt idx="4">
                  <c:v>1559.7771129160924</c:v>
                </c:pt>
                <c:pt idx="5">
                  <c:v>1923.1456546033571</c:v>
                </c:pt>
                <c:pt idx="6">
                  <c:v>2283.4564634692433</c:v>
                </c:pt>
                <c:pt idx="7">
                  <c:v>2638.8934379760835</c:v>
                </c:pt>
                <c:pt idx="8">
                  <c:v>2993.9796226476192</c:v>
                </c:pt>
                <c:pt idx="9">
                  <c:v>3359.7731561919854</c:v>
                </c:pt>
                <c:pt idx="10">
                  <c:v>3755.1843155840311</c:v>
                </c:pt>
                <c:pt idx="11">
                  <c:v>4209.1913604701185</c:v>
                </c:pt>
                <c:pt idx="12">
                  <c:v>4762.9872456739176</c:v>
                </c:pt>
                <c:pt idx="13">
                  <c:v>5469.5376174835646</c:v>
                </c:pt>
                <c:pt idx="14">
                  <c:v>6385.2386094374124</c:v>
                </c:pt>
                <c:pt idx="15">
                  <c:v>7545.8594759046955</c:v>
                </c:pt>
                <c:pt idx="16">
                  <c:v>8925.1535850448836</c:v>
                </c:pt>
                <c:pt idx="17">
                  <c:v>10402.059034169391</c:v>
                </c:pt>
                <c:pt idx="18">
                  <c:v>11789.719396519709</c:v>
                </c:pt>
                <c:pt idx="19">
                  <c:v>12932.810449010494</c:v>
                </c:pt>
                <c:pt idx="20">
                  <c:v>13784.422716061399</c:v>
                </c:pt>
                <c:pt idx="21">
                  <c:v>14393.428843584888</c:v>
                </c:pt>
                <c:pt idx="22">
                  <c:v>14841.383947589018</c:v>
                </c:pt>
                <c:pt idx="23">
                  <c:v>15194.975346203719</c:v>
                </c:pt>
                <c:pt idx="24">
                  <c:v>15493.277787240602</c:v>
                </c:pt>
                <c:pt idx="25">
                  <c:v>15755.062672619433</c:v>
                </c:pt>
                <c:pt idx="26">
                  <c:v>15989.032695630698</c:v>
                </c:pt>
                <c:pt idx="27">
                  <c:v>16199.973967508055</c:v>
                </c:pt>
                <c:pt idx="28">
                  <c:v>16391.18978600519</c:v>
                </c:pt>
                <c:pt idx="29">
                  <c:v>16565.248120128155</c:v>
                </c:pt>
                <c:pt idx="30">
                  <c:v>16724.227814530819</c:v>
                </c:pt>
                <c:pt idx="31">
                  <c:v>16869.843078732327</c:v>
                </c:pt>
                <c:pt idx="32">
                  <c:v>17003.527625987761</c:v>
                </c:pt>
                <c:pt idx="33">
                  <c:v>17126.495850602612</c:v>
                </c:pt>
                <c:pt idx="34">
                  <c:v>17239.788216880865</c:v>
                </c:pt>
                <c:pt idx="35">
                  <c:v>17344.305406233419</c:v>
                </c:pt>
                <c:pt idx="36">
                  <c:v>17440.834332644692</c:v>
                </c:pt>
                <c:pt idx="37">
                  <c:v>17530.068197142708</c:v>
                </c:pt>
                <c:pt idx="38">
                  <c:v>17612.622119759799</c:v>
                </c:pt>
                <c:pt idx="39">
                  <c:v>17689.045454561827</c:v>
                </c:pt>
                <c:pt idx="40">
                  <c:v>17759.831592110968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B1-4820-BFA8-A1F89E961B6C}"/>
            </c:ext>
          </c:extLst>
        </c:ser>
        <c:ser>
          <c:idx val="4"/>
          <c:order val="4"/>
          <c:tx>
            <c:strRef>
              <c:f>'Medium-end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market'!$Q$3:$Q$43</c:f>
              <c:numCache>
                <c:formatCode>0</c:formatCode>
                <c:ptCount val="41"/>
                <c:pt idx="0">
                  <c:v>20.706500597906356</c:v>
                </c:pt>
                <c:pt idx="1">
                  <c:v>24.234464054559524</c:v>
                </c:pt>
                <c:pt idx="2">
                  <c:v>28.406759691511173</c:v>
                </c:pt>
                <c:pt idx="3">
                  <c:v>33.324216342196763</c:v>
                </c:pt>
                <c:pt idx="4">
                  <c:v>39.099937091745019</c:v>
                </c:pt>
                <c:pt idx="5">
                  <c:v>45.864125959827845</c:v>
                </c:pt>
                <c:pt idx="6">
                  <c:v>53.774612910733495</c:v>
                </c:pt>
                <c:pt idx="7">
                  <c:v>63.038035851687951</c:v>
                </c:pt>
                <c:pt idx="8">
                  <c:v>73.949953574524073</c:v>
                </c:pt>
                <c:pt idx="9">
                  <c:v>86.966951037713812</c:v>
                </c:pt>
                <c:pt idx="10">
                  <c:v>102.82962472434575</c:v>
                </c:pt>
                <c:pt idx="11">
                  <c:v>122.75995927381521</c:v>
                </c:pt>
                <c:pt idx="12">
                  <c:v>148.75347737924756</c:v>
                </c:pt>
                <c:pt idx="13">
                  <c:v>183.95716360932732</c:v>
                </c:pt>
                <c:pt idx="14">
                  <c:v>233.01784914766526</c:v>
                </c:pt>
                <c:pt idx="15">
                  <c:v>302.00191927620676</c:v>
                </c:pt>
                <c:pt idx="16">
                  <c:v>397.00356821907616</c:v>
                </c:pt>
                <c:pt idx="17">
                  <c:v>520.52354992005849</c:v>
                </c:pt>
                <c:pt idx="18">
                  <c:v>666.87672011080485</c:v>
                </c:pt>
                <c:pt idx="19">
                  <c:v>821.83034814009443</c:v>
                </c:pt>
                <c:pt idx="20">
                  <c:v>969.79380715170112</c:v>
                </c:pt>
                <c:pt idx="21">
                  <c:v>1102.054351214814</c:v>
                </c:pt>
                <c:pt idx="22">
                  <c:v>1217.8808809306508</c:v>
                </c:pt>
                <c:pt idx="23">
                  <c:v>1320.2389957213752</c:v>
                </c:pt>
                <c:pt idx="24">
                  <c:v>1412.1236641406283</c:v>
                </c:pt>
                <c:pt idx="25">
                  <c:v>1495.4905053714863</c:v>
                </c:pt>
                <c:pt idx="26">
                  <c:v>1571.5504354281795</c:v>
                </c:pt>
                <c:pt idx="27">
                  <c:v>1641.1841229425258</c:v>
                </c:pt>
                <c:pt idx="28">
                  <c:v>1705.1315158554455</c:v>
                </c:pt>
                <c:pt idx="29">
                  <c:v>1764.0415807970421</c:v>
                </c:pt>
                <c:pt idx="30">
                  <c:v>1818.4830140852102</c:v>
                </c:pt>
                <c:pt idx="31">
                  <c:v>1868.9510465312167</c:v>
                </c:pt>
                <c:pt idx="32">
                  <c:v>1915.8753605948318</c:v>
                </c:pt>
                <c:pt idx="33">
                  <c:v>1959.6283556679448</c:v>
                </c:pt>
                <c:pt idx="34">
                  <c:v>2000.5329847786513</c:v>
                </c:pt>
                <c:pt idx="35">
                  <c:v>2038.8698096273538</c:v>
                </c:pt>
                <c:pt idx="36">
                  <c:v>2074.8831706771271</c:v>
                </c:pt>
                <c:pt idx="37">
                  <c:v>2108.7864932507046</c:v>
                </c:pt>
                <c:pt idx="38">
                  <c:v>2140.7668061055952</c:v>
                </c:pt>
                <c:pt idx="39">
                  <c:v>2170.9885684025871</c:v>
                </c:pt>
                <c:pt idx="40">
                  <c:v>2199.5969022876257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B1-4820-BFA8-A1F89E961B6C}"/>
            </c:ext>
          </c:extLst>
        </c:ser>
        <c:ser>
          <c:idx val="5"/>
          <c:order val="5"/>
          <c:tx>
            <c:strRef>
              <c:f>'Medium-end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market'!$R$3:$R$43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B1-4820-BFA8-A1F89E961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market'!$C$3:$C$43</c:f>
              <c:numCache>
                <c:formatCode>0</c:formatCode>
                <c:ptCount val="41"/>
                <c:pt idx="0">
                  <c:v>4</c:v>
                </c:pt>
                <c:pt idx="1">
                  <c:v>4.0468915882703627</c:v>
                </c:pt>
                <c:pt idx="2">
                  <c:v>4.1018790691150926</c:v>
                </c:pt>
                <c:pt idx="3">
                  <c:v>4.1664383749585383</c:v>
                </c:pt>
                <c:pt idx="4">
                  <c:v>4.2423591863961203</c:v>
                </c:pt>
                <c:pt idx="5">
                  <c:v>4.3318355811727862</c:v>
                </c:pt>
                <c:pt idx="6">
                  <c:v>4.4375967163932852</c:v>
                </c:pt>
                <c:pt idx="7">
                  <c:v>4.5631024861509095</c:v>
                </c:pt>
                <c:pt idx="8">
                  <c:v>4.7128472760521793</c:v>
                </c:pt>
                <c:pt idx="9">
                  <c:v>4.8928463203055976</c:v>
                </c:pt>
                <c:pt idx="10">
                  <c:v>5.1114321310806403</c:v>
                </c:pt>
                <c:pt idx="11">
                  <c:v>5.3805760840228611</c:v>
                </c:pt>
                <c:pt idx="12">
                  <c:v>5.7180955735183723</c:v>
                </c:pt>
                <c:pt idx="13">
                  <c:v>6.1513592681171287</c:v>
                </c:pt>
                <c:pt idx="14">
                  <c:v>6.723574526323949</c:v>
                </c:pt>
                <c:pt idx="15">
                  <c:v>7.5046749204396246</c:v>
                </c:pt>
                <c:pt idx="16">
                  <c:v>8.6106884121601279</c:v>
                </c:pt>
                <c:pt idx="17">
                  <c:v>10.239033967106026</c:v>
                </c:pt>
                <c:pt idx="18">
                  <c:v>12.733395357877779</c:v>
                </c:pt>
                <c:pt idx="19">
                  <c:v>16.700163780436867</c:v>
                </c:pt>
                <c:pt idx="20">
                  <c:v>23.200073826986696</c:v>
                </c:pt>
                <c:pt idx="21">
                  <c:v>33.997047711872639</c:v>
                </c:pt>
                <c:pt idx="22">
                  <c:v>51.679997188984167</c:v>
                </c:pt>
                <c:pt idx="23">
                  <c:v>79.177884864607663</c:v>
                </c:pt>
                <c:pt idx="24">
                  <c:v>118.27809270090634</c:v>
                </c:pt>
                <c:pt idx="25">
                  <c:v>168.00229699042242</c:v>
                </c:pt>
                <c:pt idx="26">
                  <c:v>224.6479017475279</c:v>
                </c:pt>
                <c:pt idx="27">
                  <c:v>283.5507678025175</c:v>
                </c:pt>
                <c:pt idx="28">
                  <c:v>340.78435486081639</c:v>
                </c:pt>
                <c:pt idx="29">
                  <c:v>393.80912829392935</c:v>
                </c:pt>
                <c:pt idx="30">
                  <c:v>441.35448834668927</c:v>
                </c:pt>
                <c:pt idx="31">
                  <c:v>483.04988352822488</c:v>
                </c:pt>
                <c:pt idx="32">
                  <c:v>519.07922148276828</c:v>
                </c:pt>
                <c:pt idx="33">
                  <c:v>549.93007907705714</c:v>
                </c:pt>
                <c:pt idx="34">
                  <c:v>576.2251051291928</c:v>
                </c:pt>
                <c:pt idx="35">
                  <c:v>598.60918292905421</c:v>
                </c:pt>
                <c:pt idx="36">
                  <c:v>617.67937084499658</c:v>
                </c:pt>
                <c:pt idx="37">
                  <c:v>633.95450201259689</c:v>
                </c:pt>
                <c:pt idx="38">
                  <c:v>647.87377005098529</c:v>
                </c:pt>
                <c:pt idx="39">
                  <c:v>659.80645854877366</c:v>
                </c:pt>
                <c:pt idx="40">
                  <c:v>670.06254981369443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A-4D06-B079-1901CD028612}"/>
            </c:ext>
          </c:extLst>
        </c:ser>
        <c:ser>
          <c:idx val="1"/>
          <c:order val="1"/>
          <c:tx>
            <c:strRef>
              <c:f>'Low-end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market'!$D$3:$D$43</c:f>
              <c:numCache>
                <c:formatCode>0</c:formatCode>
                <c:ptCount val="41"/>
                <c:pt idx="0">
                  <c:v>27</c:v>
                </c:pt>
                <c:pt idx="1">
                  <c:v>36.610830714443033</c:v>
                </c:pt>
                <c:pt idx="2">
                  <c:v>50.53145464581327</c:v>
                </c:pt>
                <c:pt idx="3">
                  <c:v>70.224076047440619</c:v>
                </c:pt>
                <c:pt idx="4">
                  <c:v>97.189662961454076</c:v>
                </c:pt>
                <c:pt idx="5">
                  <c:v>132.7266538987285</c:v>
                </c:pt>
                <c:pt idx="6">
                  <c:v>177.70462595293577</c:v>
                </c:pt>
                <c:pt idx="7">
                  <c:v>232.43610074343266</c:v>
                </c:pt>
                <c:pt idx="8">
                  <c:v>296.68264542627446</c:v>
                </c:pt>
                <c:pt idx="9">
                  <c:v>369.7769233657736</c:v>
                </c:pt>
                <c:pt idx="10">
                  <c:v>450.81570824522612</c:v>
                </c:pt>
                <c:pt idx="11">
                  <c:v>538.88322670368757</c:v>
                </c:pt>
                <c:pt idx="12">
                  <c:v>633.28236403616188</c:v>
                </c:pt>
                <c:pt idx="13">
                  <c:v>733.76681820799479</c:v>
                </c:pt>
                <c:pt idx="14">
                  <c:v>840.77370753077912</c:v>
                </c:pt>
                <c:pt idx="15">
                  <c:v>955.65582208193223</c:v>
                </c:pt>
                <c:pt idx="16">
                  <c:v>1080.9114083635072</c:v>
                </c:pt>
                <c:pt idx="17">
                  <c:v>1220.408939358826</c:v>
                </c:pt>
                <c:pt idx="18">
                  <c:v>1379.5977633611162</c:v>
                </c:pt>
                <c:pt idx="19">
                  <c:v>1565.6681580018776</c:v>
                </c:pt>
                <c:pt idx="20">
                  <c:v>1787.5604471322149</c:v>
                </c:pt>
                <c:pt idx="21">
                  <c:v>2055.6189647609121</c:v>
                </c:pt>
                <c:pt idx="22">
                  <c:v>2380.580606798937</c:v>
                </c:pt>
                <c:pt idx="23">
                  <c:v>2771.6044262182468</c:v>
                </c:pt>
                <c:pt idx="24">
                  <c:v>3233.3967857264388</c:v>
                </c:pt>
                <c:pt idx="25">
                  <c:v>3763.247272438869</c:v>
                </c:pt>
                <c:pt idx="26">
                  <c:v>4349.5107369170973</c:v>
                </c:pt>
                <c:pt idx="27">
                  <c:v>4972.8193361130725</c:v>
                </c:pt>
                <c:pt idx="28">
                  <c:v>5609.8162915316425</c:v>
                </c:pt>
                <c:pt idx="29">
                  <c:v>6237.7030592185802</c:v>
                </c:pt>
                <c:pt idx="30">
                  <c:v>6837.7655753191966</c:v>
                </c:pt>
                <c:pt idx="31">
                  <c:v>7397.0879418859122</c:v>
                </c:pt>
                <c:pt idx="32">
                  <c:v>7908.6789635630385</c:v>
                </c:pt>
                <c:pt idx="33">
                  <c:v>8370.5939301398375</c:v>
                </c:pt>
                <c:pt idx="34">
                  <c:v>8784.5343810295253</c:v>
                </c:pt>
                <c:pt idx="35">
                  <c:v>9154.2805290271535</c:v>
                </c:pt>
                <c:pt idx="36">
                  <c:v>9484.3286039373816</c:v>
                </c:pt>
                <c:pt idx="37">
                  <c:v>9779.0637038168425</c:v>
                </c:pt>
                <c:pt idx="38">
                  <c:v>10042.472892722428</c:v>
                </c:pt>
                <c:pt idx="39">
                  <c:v>10278.117011067217</c:v>
                </c:pt>
                <c:pt idx="40">
                  <c:v>10489.159261673934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A-4D06-B079-1901CD028612}"/>
            </c:ext>
          </c:extLst>
        </c:ser>
        <c:ser>
          <c:idx val="2"/>
          <c:order val="2"/>
          <c:tx>
            <c:strRef>
              <c:f>'Low-end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market'!$E$3:$E$43</c:f>
              <c:numCache>
                <c:formatCode>0</c:formatCode>
                <c:ptCount val="41"/>
                <c:pt idx="0">
                  <c:v>136</c:v>
                </c:pt>
                <c:pt idx="1">
                  <c:v>204.46171302479308</c:v>
                </c:pt>
                <c:pt idx="2">
                  <c:v>305.6969025301434</c:v>
                </c:pt>
                <c:pt idx="3">
                  <c:v>449.01647662007008</c:v>
                </c:pt>
                <c:pt idx="4">
                  <c:v>642.46424806403309</c:v>
                </c:pt>
                <c:pt idx="5">
                  <c:v>891.45915303256731</c:v>
                </c:pt>
                <c:pt idx="6">
                  <c:v>1198.0918973236389</c:v>
                </c:pt>
                <c:pt idx="7">
                  <c:v>1561.191780683961</c:v>
                </c:pt>
                <c:pt idx="8">
                  <c:v>1976.9714038356692</c:v>
                </c:pt>
                <c:pt idx="9">
                  <c:v>2439.9561646676179</c:v>
                </c:pt>
                <c:pt idx="10">
                  <c:v>2943.9689478734017</c:v>
                </c:pt>
                <c:pt idx="11">
                  <c:v>3483.0558267275514</c:v>
                </c:pt>
                <c:pt idx="12">
                  <c:v>4052.3290541474657</c:v>
                </c:pt>
                <c:pt idx="13">
                  <c:v>4648.7434336517754</c:v>
                </c:pt>
                <c:pt idx="14">
                  <c:v>5271.8174381270519</c:v>
                </c:pt>
                <c:pt idx="15">
                  <c:v>5924.2833845035193</c:v>
                </c:pt>
                <c:pt idx="16">
                  <c:v>6612.6272754319507</c:v>
                </c:pt>
                <c:pt idx="17">
                  <c:v>7347.4709947295341</c:v>
                </c:pt>
                <c:pt idx="18">
                  <c:v>8143.7454376387286</c:v>
                </c:pt>
                <c:pt idx="19">
                  <c:v>9020.5752637056703</c:v>
                </c:pt>
                <c:pt idx="20">
                  <c:v>10000.724366967848</c:v>
                </c:pt>
                <c:pt idx="21">
                  <c:v>11109.346094982038</c:v>
                </c:pt>
                <c:pt idx="22">
                  <c:v>12371.701908843241</c:v>
                </c:pt>
                <c:pt idx="23">
                  <c:v>13809.575027530524</c:v>
                </c:pt>
                <c:pt idx="24">
                  <c:v>15436.466056293984</c:v>
                </c:pt>
                <c:pt idx="25">
                  <c:v>17252.381133230883</c:v>
                </c:pt>
                <c:pt idx="26">
                  <c:v>19239.862363802444</c:v>
                </c:pt>
                <c:pt idx="27">
                  <c:v>21363.220593473292</c:v>
                </c:pt>
                <c:pt idx="28">
                  <c:v>23572.099644083984</c:v>
                </c:pt>
                <c:pt idx="29">
                  <c:v>25808.729788333563</c:v>
                </c:pt>
                <c:pt idx="30">
                  <c:v>28016.651352748246</c:v>
                </c:pt>
                <c:pt idx="31">
                  <c:v>30148.336512907677</c:v>
                </c:pt>
                <c:pt idx="32">
                  <c:v>32169.945474724016</c:v>
                </c:pt>
                <c:pt idx="33">
                  <c:v>34062.59358046241</c:v>
                </c:pt>
                <c:pt idx="34">
                  <c:v>35820.411468818871</c:v>
                </c:pt>
                <c:pt idx="35">
                  <c:v>37446.431133128761</c:v>
                </c:pt>
                <c:pt idx="36">
                  <c:v>38948.05570660693</c:v>
                </c:pt>
                <c:pt idx="37">
                  <c:v>40333.915541938921</c:v>
                </c:pt>
                <c:pt idx="38">
                  <c:v>41612.577408242025</c:v>
                </c:pt>
                <c:pt idx="39">
                  <c:v>42792.229102200727</c:v>
                </c:pt>
                <c:pt idx="40">
                  <c:v>43880.600648430453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8A-4D06-B079-1901CD028612}"/>
            </c:ext>
          </c:extLst>
        </c:ser>
        <c:ser>
          <c:idx val="3"/>
          <c:order val="3"/>
          <c:tx>
            <c:strRef>
              <c:f>'Low-end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218.16137374408663</c:v>
                </c:pt>
                <c:pt idx="2">
                  <c:v>280.78179238671595</c:v>
                </c:pt>
                <c:pt idx="3">
                  <c:v>361.09494226930457</c:v>
                </c:pt>
                <c:pt idx="4">
                  <c:v>462.44327652908839</c:v>
                </c:pt>
                <c:pt idx="5">
                  <c:v>588.06277908548395</c:v>
                </c:pt>
                <c:pt idx="6">
                  <c:v>740.86223717383575</c:v>
                </c:pt>
                <c:pt idx="7">
                  <c:v>923.2383103549945</c:v>
                </c:pt>
                <c:pt idx="8">
                  <c:v>1136.9632027953128</c:v>
                </c:pt>
                <c:pt idx="9">
                  <c:v>1383.1713590410181</c:v>
                </c:pt>
                <c:pt idx="10">
                  <c:v>1662.4611381484062</c:v>
                </c:pt>
                <c:pt idx="11">
                  <c:v>1975.1205829912274</c:v>
                </c:pt>
                <c:pt idx="12">
                  <c:v>2321.482291009916</c:v>
                </c:pt>
                <c:pt idx="13">
                  <c:v>2702.4061915433576</c:v>
                </c:pt>
                <c:pt idx="14">
                  <c:v>3119.8764760051981</c:v>
                </c:pt>
                <c:pt idx="15">
                  <c:v>3577.6820456825712</c:v>
                </c:pt>
                <c:pt idx="16">
                  <c:v>4082.1372435811199</c:v>
                </c:pt>
                <c:pt idx="17">
                  <c:v>4642.7970892275198</c:v>
                </c:pt>
                <c:pt idx="18">
                  <c:v>5273.1202025627135</c:v>
                </c:pt>
                <c:pt idx="19">
                  <c:v>5991.0095163955075</c:v>
                </c:pt>
                <c:pt idx="20">
                  <c:v>6819.0887578755683</c:v>
                </c:pt>
                <c:pt idx="21">
                  <c:v>7784.4379909434356</c:v>
                </c:pt>
                <c:pt idx="22">
                  <c:v>8917.3376531401591</c:v>
                </c:pt>
                <c:pt idx="23">
                  <c:v>10248.456416771614</c:v>
                </c:pt>
                <c:pt idx="24">
                  <c:v>11804.072792856156</c:v>
                </c:pt>
                <c:pt idx="25">
                  <c:v>13599.600322230421</c:v>
                </c:pt>
                <c:pt idx="26">
                  <c:v>15632.9085874131</c:v>
                </c:pt>
                <c:pt idx="27">
                  <c:v>17880.071632265037</c:v>
                </c:pt>
                <c:pt idx="28">
                  <c:v>20296.075071677606</c:v>
                </c:pt>
                <c:pt idx="29">
                  <c:v>22821.109709254655</c:v>
                </c:pt>
                <c:pt idx="30">
                  <c:v>25390.461425821515</c:v>
                </c:pt>
                <c:pt idx="31">
                  <c:v>27944.5812069854</c:v>
                </c:pt>
                <c:pt idx="32">
                  <c:v>30436.410363755524</c:v>
                </c:pt>
                <c:pt idx="33">
                  <c:v>32834.552471332412</c:v>
                </c:pt>
                <c:pt idx="34">
                  <c:v>35122.332820942771</c:v>
                </c:pt>
                <c:pt idx="35">
                  <c:v>37293.913962614315</c:v>
                </c:pt>
                <c:pt idx="36">
                  <c:v>39349.542439435165</c:v>
                </c:pt>
                <c:pt idx="37">
                  <c:v>41292.066071122288</c:v>
                </c:pt>
                <c:pt idx="38">
                  <c:v>43125.37703624602</c:v>
                </c:pt>
                <c:pt idx="39">
                  <c:v>44853.909152490487</c:v>
                </c:pt>
                <c:pt idx="40">
                  <c:v>46482.410569451218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8A-4D06-B079-1901CD028612}"/>
            </c:ext>
          </c:extLst>
        </c:ser>
        <c:ser>
          <c:idx val="4"/>
          <c:order val="4"/>
          <c:tx>
            <c:strRef>
              <c:f>'Low-end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market'!$G$3:$G$43</c:f>
              <c:numCache>
                <c:formatCode>0</c:formatCode>
                <c:ptCount val="41"/>
                <c:pt idx="0">
                  <c:v>192</c:v>
                </c:pt>
                <c:pt idx="1">
                  <c:v>212.74173391547231</c:v>
                </c:pt>
                <c:pt idx="2">
                  <c:v>236.16148144340247</c:v>
                </c:pt>
                <c:pt idx="3">
                  <c:v>262.57296668453426</c:v>
                </c:pt>
                <c:pt idx="4">
                  <c:v>292.31364885034196</c:v>
                </c:pt>
                <c:pt idx="5">
                  <c:v>325.74406084765837</c:v>
                </c:pt>
                <c:pt idx="6">
                  <c:v>363.24722736467811</c:v>
                </c:pt>
                <c:pt idx="7">
                  <c:v>405.22875725462848</c:v>
                </c:pt>
                <c:pt idx="8">
                  <c:v>452.11866177464265</c:v>
                </c:pt>
                <c:pt idx="9">
                  <c:v>504.37665325717762</c:v>
                </c:pt>
                <c:pt idx="10">
                  <c:v>562.50367231408507</c:v>
                </c:pt>
                <c:pt idx="11">
                  <c:v>627.06359393686444</c:v>
                </c:pt>
                <c:pt idx="12">
                  <c:v>698.72013893537849</c:v>
                </c:pt>
                <c:pt idx="13">
                  <c:v>778.29437272178666</c:v>
                </c:pt>
                <c:pt idx="14">
                  <c:v>866.84730226972988</c:v>
                </c:pt>
                <c:pt idx="15">
                  <c:v>965.79020907092593</c:v>
                </c:pt>
                <c:pt idx="16">
                  <c:v>1077.0236698827644</c:v>
                </c:pt>
                <c:pt idx="17">
                  <c:v>1203.105962603908</c:v>
                </c:pt>
                <c:pt idx="18">
                  <c:v>1347.4524916148539</c:v>
                </c:pt>
                <c:pt idx="19">
                  <c:v>1514.5675120786775</c:v>
                </c:pt>
                <c:pt idx="20">
                  <c:v>1710.3034650900247</c:v>
                </c:pt>
                <c:pt idx="21">
                  <c:v>1942.1261347024511</c:v>
                </c:pt>
                <c:pt idx="22">
                  <c:v>2219.329563407784</c:v>
                </c:pt>
                <c:pt idx="23">
                  <c:v>2553.0894812739371</c:v>
                </c:pt>
                <c:pt idx="24">
                  <c:v>2956.1753489842999</c:v>
                </c:pt>
                <c:pt idx="25">
                  <c:v>3442.0944513942927</c:v>
                </c:pt>
                <c:pt idx="26">
                  <c:v>4023.4947308573164</c:v>
                </c:pt>
                <c:pt idx="27">
                  <c:v>4709.90178892739</c:v>
                </c:pt>
                <c:pt idx="28">
                  <c:v>5505.3139854065548</c:v>
                </c:pt>
                <c:pt idx="29">
                  <c:v>6406.5965639854685</c:v>
                </c:pt>
                <c:pt idx="30">
                  <c:v>7403.5835768072729</c:v>
                </c:pt>
                <c:pt idx="31">
                  <c:v>8481.1091276693405</c:v>
                </c:pt>
                <c:pt idx="32">
                  <c:v>9622.2170132416595</c:v>
                </c:pt>
                <c:pt idx="33">
                  <c:v>10811.225939623821</c:v>
                </c:pt>
                <c:pt idx="34">
                  <c:v>12035.51335951392</c:v>
                </c:pt>
                <c:pt idx="35">
                  <c:v>13285.65246884</c:v>
                </c:pt>
                <c:pt idx="36">
                  <c:v>14554.460870849214</c:v>
                </c:pt>
                <c:pt idx="37">
                  <c:v>15835.993283627</c:v>
                </c:pt>
                <c:pt idx="38">
                  <c:v>17125.055898278813</c:v>
                </c:pt>
                <c:pt idx="39">
                  <c:v>18417.070802252125</c:v>
                </c:pt>
                <c:pt idx="40">
                  <c:v>19708.019130872803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8A-4D06-B079-1901CD028612}"/>
            </c:ext>
          </c:extLst>
        </c:ser>
        <c:ser>
          <c:idx val="5"/>
          <c:order val="5"/>
          <c:tx>
            <c:strRef>
              <c:f>'Low-end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market'!$H$3:$H$43</c:f>
              <c:numCache>
                <c:formatCode>0</c:formatCode>
                <c:ptCount val="41"/>
                <c:pt idx="0">
                  <c:v>529</c:v>
                </c:pt>
                <c:pt idx="1">
                  <c:v>676.02254298706544</c:v>
                </c:pt>
                <c:pt idx="2">
                  <c:v>877.27351007519019</c:v>
                </c:pt>
                <c:pt idx="3">
                  <c:v>1147.0748999963082</c:v>
                </c:pt>
                <c:pt idx="4">
                  <c:v>1498.6531955913135</c:v>
                </c:pt>
                <c:pt idx="5">
                  <c:v>1942.324482445611</c:v>
                </c:pt>
                <c:pt idx="6">
                  <c:v>2484.3435845314816</c:v>
                </c:pt>
                <c:pt idx="7">
                  <c:v>3126.6580515231676</c:v>
                </c:pt>
                <c:pt idx="8">
                  <c:v>3867.4487611079512</c:v>
                </c:pt>
                <c:pt idx="9">
                  <c:v>4702.173946651892</c:v>
                </c:pt>
                <c:pt idx="10">
                  <c:v>5624.8608987121997</c:v>
                </c:pt>
                <c:pt idx="11">
                  <c:v>6629.5038064433538</c:v>
                </c:pt>
                <c:pt idx="12">
                  <c:v>7711.53194370244</c:v>
                </c:pt>
                <c:pt idx="13">
                  <c:v>8869.3621753930311</c:v>
                </c:pt>
                <c:pt idx="14">
                  <c:v>10106.038498459082</c:v>
                </c:pt>
                <c:pt idx="15">
                  <c:v>11430.91613625939</c:v>
                </c:pt>
                <c:pt idx="16">
                  <c:v>12861.310285671501</c:v>
                </c:pt>
                <c:pt idx="17">
                  <c:v>14424.022019886894</c:v>
                </c:pt>
                <c:pt idx="18">
                  <c:v>16156.64929053529</c:v>
                </c:pt>
                <c:pt idx="19">
                  <c:v>18108.52061396217</c:v>
                </c:pt>
                <c:pt idx="20">
                  <c:v>20340.877110892645</c:v>
                </c:pt>
                <c:pt idx="21">
                  <c:v>22925.526233100711</c:v>
                </c:pt>
                <c:pt idx="22">
                  <c:v>25940.629729379103</c:v>
                </c:pt>
                <c:pt idx="23">
                  <c:v>29461.903236658931</c:v>
                </c:pt>
                <c:pt idx="24">
                  <c:v>33548.389076561791</c:v>
                </c:pt>
                <c:pt idx="25">
                  <c:v>38225.325476284896</c:v>
                </c:pt>
                <c:pt idx="26">
                  <c:v>43470.424320737482</c:v>
                </c:pt>
                <c:pt idx="27">
                  <c:v>49209.564118581307</c:v>
                </c:pt>
                <c:pt idx="28">
                  <c:v>55324.089347560599</c:v>
                </c:pt>
                <c:pt idx="29">
                  <c:v>61667.948249086199</c:v>
                </c:pt>
                <c:pt idx="30">
                  <c:v>68089.816419042923</c:v>
                </c:pt>
                <c:pt idx="31">
                  <c:v>74454.164672976563</c:v>
                </c:pt>
                <c:pt idx="32">
                  <c:v>80656.33103676702</c:v>
                </c:pt>
                <c:pt idx="33">
                  <c:v>86628.896000635534</c:v>
                </c:pt>
                <c:pt idx="34">
                  <c:v>92339.017135434289</c:v>
                </c:pt>
                <c:pt idx="35">
                  <c:v>97778.887276539273</c:v>
                </c:pt>
                <c:pt idx="36">
                  <c:v>102954.06699167368</c:v>
                </c:pt>
                <c:pt idx="37">
                  <c:v>107874.99310251765</c:v>
                </c:pt>
                <c:pt idx="38">
                  <c:v>112553.35700554028</c:v>
                </c:pt>
                <c:pt idx="39">
                  <c:v>117001.13252655933</c:v>
                </c:pt>
                <c:pt idx="40">
                  <c:v>121230.25216024209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8A-4D06-B079-1901CD02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441960</xdr:colOff>
      <xdr:row>2</xdr:row>
      <xdr:rowOff>118110</xdr:rowOff>
    </xdr:from>
    <xdr:to>
      <xdr:col>24</xdr:col>
      <xdr:colOff>137160</xdr:colOff>
      <xdr:row>17</xdr:row>
      <xdr:rowOff>118110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4BAF205-A145-091D-2047-473AF51BB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377531-CF78-4D58-8997-A31DAE0ED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AE370B9-BF76-4562-AB8A-969216D77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D99ACC8-4050-4137-B216-6D4480443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9F69C9D-0EC4-4BDB-A8A3-BD892388A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50A67EB-DF67-4CD0-908D-C1B24CA646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AC4CAD8-9629-42A5-A29E-1D466CFD7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D6B16E-F833-4EE4-A79A-78A9A7577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1B10FB4-DB27-4742-88F8-9161E5B4F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FDF262-FAE7-4430-848E-7F0D15BD5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A1C2C0-C9DA-4100-A5C3-BFD15A441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AF2E5A-5D05-4A16-9607-1B36AF424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8E03072-BC65-44D3-A569-BA776F927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24E5D12-D591-4EC7-A56A-D15A14718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B40DBB-BE0D-4DC6-87C3-B6E02CDB7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E6DC2F-4C0D-42C0-9A14-91DD8589A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205CD11-E271-431F-B386-7641AF2F2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034016-5835-42F5-81FB-8C9C0AB62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8A61D98-7699-4A7E-94FA-7D459E4D5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E5B7D4A-6921-4625-ABC7-7204DA448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C6BF03-B8B6-45EF-A820-DB5A89409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4</xdr:row>
      <xdr:rowOff>7620</xdr:rowOff>
    </xdr:from>
    <xdr:to>
      <xdr:col>16</xdr:col>
      <xdr:colOff>510540</xdr:colOff>
      <xdr:row>20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6FB443C-E604-47E7-9FFA-8A54E1B85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91440</xdr:colOff>
      <xdr:row>4</xdr:row>
      <xdr:rowOff>38100</xdr:rowOff>
    </xdr:from>
    <xdr:to>
      <xdr:col>25</xdr:col>
      <xdr:colOff>396240</xdr:colOff>
      <xdr:row>19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2FFED9F-34E1-402C-90AF-CBA874540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259080</xdr:colOff>
      <xdr:row>4</xdr:row>
      <xdr:rowOff>76200</xdr:rowOff>
    </xdr:from>
    <xdr:to>
      <xdr:col>33</xdr:col>
      <xdr:colOff>563880</xdr:colOff>
      <xdr:row>19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747AF5C-FE1B-445A-98C4-CB55B3817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0202E69-321C-44F7-8237-2028DC2CE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B212BCA-9272-45C7-AE8C-2DE3ED12F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1C188A6-05E5-7538-CF39-FA3DEAA32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575D77D-D79D-CA10-F133-234BE6C76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12651C-34F4-4E48-8DCE-3676199C6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EBE475A-7178-46D5-8B8F-EA5F320BB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3703C75-78F9-404A-A666-3C13A1B891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9B24EC3-B53A-471F-A884-D1E0AE8B7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31E2CA1-E5C4-9681-675F-DAE1CC0E2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6C96AAE-7F75-0422-544B-A80EB0E2DE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889337-551E-4EA8-906F-EE668EFF1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4CE3C4B-CE5A-4D9E-B733-148F9748C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C22A342-0FE1-46AB-BA9E-B7C1269C3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5CA9850-3029-43E8-8813-06FE8B12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6B3A31-9C4B-442A-A9BE-D9B0C9DBE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A7287B0-8E01-4275-98F3-D50CD87A8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37FC1-773B-4BF8-AF7C-5E327D92EB57}">
  <dimension ref="B2:P62"/>
  <sheetViews>
    <sheetView topLeftCell="C1" workbookViewId="0">
      <selection activeCell="F19" sqref="F19"/>
    </sheetView>
  </sheetViews>
  <sheetFormatPr defaultRowHeight="14.4" x14ac:dyDescent="0.3"/>
  <sheetData>
    <row r="2" spans="2:16" x14ac:dyDescent="0.3">
      <c r="B2" t="s">
        <v>0</v>
      </c>
      <c r="F2" s="1">
        <v>2</v>
      </c>
      <c r="I2" t="s">
        <v>1</v>
      </c>
      <c r="J2" t="s">
        <v>2</v>
      </c>
      <c r="K2" t="s">
        <v>3</v>
      </c>
      <c r="L2" t="s">
        <v>10</v>
      </c>
      <c r="M2" t="s">
        <v>4</v>
      </c>
      <c r="N2" t="s">
        <v>11</v>
      </c>
      <c r="O2" t="s">
        <v>5</v>
      </c>
      <c r="P2" t="s">
        <v>12</v>
      </c>
    </row>
    <row r="3" spans="2:16" x14ac:dyDescent="0.3">
      <c r="B3" t="s">
        <v>6</v>
      </c>
      <c r="F3" s="1">
        <v>1.2</v>
      </c>
      <c r="I3">
        <v>0</v>
      </c>
      <c r="J3" s="2">
        <v>0</v>
      </c>
      <c r="K3" s="6">
        <f>F$2/(1+F$5*EXP(-F$6*J3))</f>
        <v>1.2</v>
      </c>
      <c r="L3" s="5">
        <v>1.5</v>
      </c>
      <c r="M3" s="3">
        <f>F$8/(1+F$11*EXP(-F$12*J3))</f>
        <v>0.7</v>
      </c>
      <c r="N3" s="3">
        <v>0.9</v>
      </c>
      <c r="O3" s="6">
        <f>F$14/(1+F$17*EXP(-F$18*J3))</f>
        <v>0.35</v>
      </c>
      <c r="P3">
        <v>0.45</v>
      </c>
    </row>
    <row r="4" spans="2:16" x14ac:dyDescent="0.3">
      <c r="B4" t="s">
        <v>7</v>
      </c>
      <c r="F4">
        <f>F3/F2</f>
        <v>0.6</v>
      </c>
      <c r="I4">
        <v>0.5</v>
      </c>
      <c r="J4" s="2">
        <v>1.5257993640122975</v>
      </c>
      <c r="K4" s="6">
        <f t="shared" ref="K4:K44" si="0">F$2/(1+F$5*EXP(-F$6*J4))</f>
        <v>1.2291086568948935</v>
      </c>
      <c r="L4" s="5">
        <v>1.5</v>
      </c>
      <c r="M4" s="3">
        <f t="shared" ref="M4:M44" si="1">F$8/(1+F$11*EXP(-F$12*J4))</f>
        <v>0.70073936043929963</v>
      </c>
      <c r="N4" s="3">
        <v>0.9</v>
      </c>
      <c r="O4" s="6">
        <f t="shared" ref="O4:O44" si="2">F$14/(1+F$17*EXP(-F$18*J4))</f>
        <v>0.35005340297732601</v>
      </c>
      <c r="P4">
        <v>0.45</v>
      </c>
    </row>
    <row r="5" spans="2:16" x14ac:dyDescent="0.3">
      <c r="B5" t="s">
        <v>8</v>
      </c>
      <c r="F5">
        <f>1/F4-1</f>
        <v>0.66666666666666674</v>
      </c>
      <c r="I5">
        <v>1</v>
      </c>
      <c r="J5" s="2">
        <v>3.4039055180811069</v>
      </c>
      <c r="K5" s="6">
        <f t="shared" si="0"/>
        <v>1.264378998950225</v>
      </c>
      <c r="L5" s="5">
        <v>1.5</v>
      </c>
      <c r="M5" s="3">
        <f t="shared" si="1"/>
        <v>0.70164925751904428</v>
      </c>
      <c r="N5" s="3">
        <v>0.9</v>
      </c>
      <c r="O5" s="6">
        <f t="shared" si="2"/>
        <v>0.35011913668853151</v>
      </c>
      <c r="P5">
        <v>0.45</v>
      </c>
    </row>
    <row r="6" spans="2:16" x14ac:dyDescent="0.3">
      <c r="B6" t="s">
        <v>9</v>
      </c>
      <c r="F6" s="1">
        <v>0.04</v>
      </c>
      <c r="I6">
        <v>1.5</v>
      </c>
      <c r="J6" s="2">
        <v>5.7708960361942712</v>
      </c>
      <c r="K6" s="6">
        <f t="shared" si="0"/>
        <v>1.3078336144367058</v>
      </c>
      <c r="L6" s="5">
        <v>1.5</v>
      </c>
      <c r="M6" s="3">
        <f t="shared" si="1"/>
        <v>0.70279571674910446</v>
      </c>
      <c r="N6" s="3">
        <v>0.9</v>
      </c>
      <c r="O6" s="6">
        <f t="shared" si="2"/>
        <v>0.35020198133884467</v>
      </c>
      <c r="P6">
        <v>0.45</v>
      </c>
    </row>
    <row r="7" spans="2:16" x14ac:dyDescent="0.3">
      <c r="I7">
        <v>2</v>
      </c>
      <c r="J7" s="2">
        <v>8.8309975056822179</v>
      </c>
      <c r="K7" s="6">
        <f t="shared" si="0"/>
        <v>1.3621450221527003</v>
      </c>
      <c r="L7" s="5">
        <v>1.5</v>
      </c>
      <c r="M7" s="3">
        <f t="shared" si="1"/>
        <v>0.70427739545672952</v>
      </c>
      <c r="N7" s="3">
        <v>0.9</v>
      </c>
      <c r="O7" s="6">
        <f t="shared" si="2"/>
        <v>0.35030908483235074</v>
      </c>
      <c r="P7">
        <v>0.45</v>
      </c>
    </row>
    <row r="8" spans="2:16" x14ac:dyDescent="0.3">
      <c r="B8" t="s">
        <v>0</v>
      </c>
      <c r="F8" s="1">
        <v>1.3</v>
      </c>
      <c r="I8">
        <v>2.5</v>
      </c>
      <c r="J8" s="2">
        <v>12.895011654207121</v>
      </c>
      <c r="K8" s="6">
        <f t="shared" si="0"/>
        <v>1.430599809976395</v>
      </c>
      <c r="L8" s="5">
        <v>1.5</v>
      </c>
      <c r="M8" s="3">
        <f t="shared" si="1"/>
        <v>0.70624428096202863</v>
      </c>
      <c r="N8" s="3">
        <v>0.9</v>
      </c>
      <c r="O8" s="6">
        <f t="shared" si="2"/>
        <v>0.35045132515774075</v>
      </c>
      <c r="P8">
        <v>0.45</v>
      </c>
    </row>
    <row r="9" spans="2:16" x14ac:dyDescent="0.3">
      <c r="B9" t="s">
        <v>6</v>
      </c>
      <c r="F9" s="1">
        <v>0.7</v>
      </c>
      <c r="I9">
        <v>3</v>
      </c>
      <c r="J9" s="2">
        <v>18.44279610657599</v>
      </c>
      <c r="K9" s="6">
        <f t="shared" si="0"/>
        <v>1.5165249073594738</v>
      </c>
      <c r="L9" s="5">
        <v>1.5</v>
      </c>
      <c r="M9" s="3">
        <f t="shared" si="1"/>
        <v>0.70892759434576902</v>
      </c>
      <c r="N9" s="3">
        <v>0.9</v>
      </c>
      <c r="O9" s="6">
        <f t="shared" si="2"/>
        <v>0.35064549713187265</v>
      </c>
      <c r="P9">
        <v>0.45</v>
      </c>
    </row>
    <row r="10" spans="2:16" x14ac:dyDescent="0.3">
      <c r="B10" t="s">
        <v>7</v>
      </c>
      <c r="F10">
        <f>F9/F8</f>
        <v>0.53846153846153844</v>
      </c>
      <c r="I10">
        <v>3.5</v>
      </c>
      <c r="J10" s="2">
        <v>26.222050480442299</v>
      </c>
      <c r="K10" s="6">
        <f t="shared" si="0"/>
        <v>1.6213331193615059</v>
      </c>
      <c r="L10" s="5">
        <v>1.5</v>
      </c>
      <c r="M10" s="3">
        <f t="shared" si="1"/>
        <v>0.71268678079110181</v>
      </c>
      <c r="N10" s="3">
        <v>0.9</v>
      </c>
      <c r="O10" s="6">
        <f t="shared" si="2"/>
        <v>0.35091776966330079</v>
      </c>
      <c r="P10">
        <v>0.45</v>
      </c>
    </row>
    <row r="11" spans="2:16" x14ac:dyDescent="0.3">
      <c r="B11" t="s">
        <v>8</v>
      </c>
      <c r="F11">
        <f>1/F10-1</f>
        <v>0.85714285714285721</v>
      </c>
      <c r="I11">
        <v>4</v>
      </c>
      <c r="J11" s="2">
        <v>37.399521425580183</v>
      </c>
      <c r="K11" s="6">
        <f t="shared" si="0"/>
        <v>1.740110185666</v>
      </c>
      <c r="L11" s="5">
        <v>1.5</v>
      </c>
      <c r="M11" s="3">
        <f t="shared" si="1"/>
        <v>0.71808062993162147</v>
      </c>
      <c r="N11" s="3">
        <v>0.9</v>
      </c>
      <c r="O11" s="6">
        <f t="shared" si="2"/>
        <v>0.35130897714690762</v>
      </c>
      <c r="P11">
        <v>0.45</v>
      </c>
    </row>
    <row r="12" spans="2:16" x14ac:dyDescent="0.3">
      <c r="B12" t="s">
        <v>9</v>
      </c>
      <c r="F12" s="1">
        <v>1.5E-3</v>
      </c>
      <c r="I12">
        <v>4.5</v>
      </c>
      <c r="J12" s="2">
        <v>53.779704605745891</v>
      </c>
      <c r="K12" s="6">
        <f t="shared" si="0"/>
        <v>1.8560384383293402</v>
      </c>
      <c r="L12" s="5">
        <v>1.5</v>
      </c>
      <c r="M12" s="3">
        <f t="shared" si="1"/>
        <v>0.72596782174007313</v>
      </c>
      <c r="N12" s="3">
        <v>0.9</v>
      </c>
      <c r="O12" s="6">
        <f t="shared" si="2"/>
        <v>0.35188227151452856</v>
      </c>
      <c r="P12">
        <v>0.45</v>
      </c>
    </row>
    <row r="13" spans="2:16" x14ac:dyDescent="0.3">
      <c r="I13">
        <v>5</v>
      </c>
      <c r="J13" s="2">
        <v>78.093818244690254</v>
      </c>
      <c r="K13" s="6">
        <f t="shared" si="0"/>
        <v>1.9430155394294428</v>
      </c>
      <c r="L13" s="5">
        <v>1.5</v>
      </c>
      <c r="M13" s="3">
        <f t="shared" si="1"/>
        <v>0.73763289084896821</v>
      </c>
      <c r="N13" s="3">
        <v>0.9</v>
      </c>
      <c r="O13" s="6">
        <f t="shared" si="2"/>
        <v>0.35273322807550261</v>
      </c>
      <c r="P13">
        <v>0.45</v>
      </c>
    </row>
    <row r="14" spans="2:16" x14ac:dyDescent="0.3">
      <c r="B14" t="s">
        <v>0</v>
      </c>
      <c r="F14" s="1">
        <v>0.7</v>
      </c>
      <c r="I14">
        <v>5.5</v>
      </c>
      <c r="J14" s="2">
        <v>114.33153647125913</v>
      </c>
      <c r="K14" s="6">
        <f t="shared" si="0"/>
        <v>1.9863284552226186</v>
      </c>
      <c r="L14" s="5">
        <v>1.5</v>
      </c>
      <c r="M14" s="3">
        <f t="shared" si="1"/>
        <v>0.75491011595671531</v>
      </c>
      <c r="N14" s="3">
        <v>0.9</v>
      </c>
      <c r="O14" s="6">
        <f t="shared" si="2"/>
        <v>0.35400142942639357</v>
      </c>
      <c r="P14">
        <v>0.45</v>
      </c>
    </row>
    <row r="15" spans="2:16" x14ac:dyDescent="0.3">
      <c r="B15" t="s">
        <v>6</v>
      </c>
      <c r="F15" s="1">
        <v>0.35</v>
      </c>
      <c r="I15">
        <v>6</v>
      </c>
      <c r="J15" s="2">
        <v>168.04338832708345</v>
      </c>
      <c r="K15" s="6">
        <f t="shared" si="0"/>
        <v>1.9983953604105191</v>
      </c>
      <c r="L15" s="5">
        <v>1.5</v>
      </c>
      <c r="M15" s="3">
        <f t="shared" si="1"/>
        <v>0.78023418652312582</v>
      </c>
      <c r="N15" s="3">
        <v>0.9</v>
      </c>
      <c r="O15" s="34">
        <f t="shared" si="2"/>
        <v>0.3558809650348565</v>
      </c>
      <c r="P15" s="18">
        <v>0.45</v>
      </c>
    </row>
    <row r="16" spans="2:16" x14ac:dyDescent="0.3">
      <c r="B16" t="s">
        <v>7</v>
      </c>
      <c r="F16">
        <f>F15/F14</f>
        <v>0.5</v>
      </c>
      <c r="I16">
        <v>6.5</v>
      </c>
      <c r="J16" s="2">
        <v>246.50854104885147</v>
      </c>
      <c r="K16" s="6">
        <f t="shared" si="0"/>
        <v>1.9999303964072443</v>
      </c>
      <c r="L16" s="5">
        <v>1.5</v>
      </c>
      <c r="M16" s="3">
        <f t="shared" si="1"/>
        <v>0.81648113976307224</v>
      </c>
      <c r="N16" s="3">
        <v>0.9</v>
      </c>
      <c r="O16" s="6">
        <f t="shared" si="2"/>
        <v>0.35862605175870127</v>
      </c>
      <c r="P16">
        <v>0.45</v>
      </c>
    </row>
    <row r="17" spans="2:16" x14ac:dyDescent="0.3">
      <c r="B17" t="s">
        <v>8</v>
      </c>
      <c r="F17">
        <f>1/F16-1</f>
        <v>1</v>
      </c>
      <c r="I17">
        <v>7</v>
      </c>
      <c r="J17" s="2">
        <v>358.68073338704789</v>
      </c>
      <c r="K17" s="6">
        <f t="shared" si="0"/>
        <v>1.99999921654143</v>
      </c>
      <c r="L17" s="5">
        <v>1.5</v>
      </c>
      <c r="M17" s="3">
        <f t="shared" si="1"/>
        <v>0.8663848384624977</v>
      </c>
      <c r="N17" s="3">
        <v>0.9</v>
      </c>
      <c r="O17" s="6">
        <f t="shared" si="2"/>
        <v>0.36254844486043669</v>
      </c>
      <c r="P17">
        <v>0.45</v>
      </c>
    </row>
    <row r="18" spans="2:16" x14ac:dyDescent="0.3">
      <c r="B18" t="s">
        <v>9</v>
      </c>
      <c r="F18" s="1">
        <v>2.0000000000000001E-4</v>
      </c>
      <c r="I18">
        <v>7.5</v>
      </c>
      <c r="J18" s="2">
        <v>514.90924662274881</v>
      </c>
      <c r="K18" s="6">
        <f t="shared" si="0"/>
        <v>1.9999999984862682</v>
      </c>
      <c r="L18" s="5">
        <v>1.5</v>
      </c>
      <c r="M18" s="36">
        <f t="shared" si="1"/>
        <v>0.9312779170527814</v>
      </c>
      <c r="N18" s="36">
        <v>0.9</v>
      </c>
      <c r="O18" s="6">
        <f t="shared" si="2"/>
        <v>0.3680059133258331</v>
      </c>
      <c r="P18">
        <v>0.45</v>
      </c>
    </row>
    <row r="19" spans="2:16" x14ac:dyDescent="0.3">
      <c r="I19">
        <v>8</v>
      </c>
      <c r="J19" s="2">
        <v>726.53904467329323</v>
      </c>
      <c r="K19" s="6">
        <f t="shared" si="0"/>
        <v>1.9999999999996811</v>
      </c>
      <c r="L19" s="5">
        <v>1.5</v>
      </c>
      <c r="M19" s="3">
        <f t="shared" si="1"/>
        <v>1.0091281544662325</v>
      </c>
      <c r="N19" s="3">
        <v>0.9</v>
      </c>
      <c r="O19" s="6">
        <f t="shared" si="2"/>
        <v>0.37538421798163596</v>
      </c>
      <c r="P19">
        <v>0.45</v>
      </c>
    </row>
    <row r="20" spans="2:16" x14ac:dyDescent="0.3">
      <c r="I20">
        <v>8.5</v>
      </c>
      <c r="J20" s="2">
        <v>1005.5529631984703</v>
      </c>
      <c r="K20" s="6">
        <f t="shared" si="0"/>
        <v>2</v>
      </c>
      <c r="L20" s="5">
        <v>1.5</v>
      </c>
      <c r="M20" s="3">
        <f t="shared" si="1"/>
        <v>1.0927418442311179</v>
      </c>
      <c r="N20" s="3">
        <v>0.9</v>
      </c>
      <c r="O20" s="6">
        <f t="shared" si="2"/>
        <v>0.38507621050854096</v>
      </c>
      <c r="P20">
        <v>0.45</v>
      </c>
    </row>
    <row r="21" spans="2:16" x14ac:dyDescent="0.3">
      <c r="I21">
        <v>9</v>
      </c>
      <c r="J21" s="2">
        <v>1364.3976221486434</v>
      </c>
      <c r="K21" s="6">
        <f t="shared" si="0"/>
        <v>2</v>
      </c>
      <c r="L21" s="5">
        <v>1.5</v>
      </c>
      <c r="M21" s="3">
        <f t="shared" si="1"/>
        <v>1.1704115563641841</v>
      </c>
      <c r="N21" s="3">
        <v>0.9</v>
      </c>
      <c r="O21" s="6">
        <f t="shared" si="2"/>
        <v>0.39745978088552425</v>
      </c>
      <c r="P21">
        <v>0.45</v>
      </c>
    </row>
    <row r="22" spans="2:16" x14ac:dyDescent="0.3">
      <c r="I22">
        <v>9.5</v>
      </c>
      <c r="J22" s="2">
        <v>1816.0658867247498</v>
      </c>
      <c r="K22" s="34">
        <f t="shared" si="0"/>
        <v>2</v>
      </c>
      <c r="L22" s="35">
        <v>1.5</v>
      </c>
      <c r="M22" s="3">
        <f t="shared" si="1"/>
        <v>1.2307889091354312</v>
      </c>
      <c r="N22" s="3">
        <v>0.9</v>
      </c>
      <c r="O22" s="6">
        <f t="shared" si="2"/>
        <v>0.41287262138103514</v>
      </c>
      <c r="P22">
        <v>0.45</v>
      </c>
    </row>
    <row r="23" spans="2:16" x14ac:dyDescent="0.3">
      <c r="I23">
        <v>10</v>
      </c>
      <c r="J23" s="2">
        <v>2374.4465002022807</v>
      </c>
      <c r="K23" s="6">
        <f t="shared" si="0"/>
        <v>2</v>
      </c>
      <c r="L23" s="5">
        <v>1.5</v>
      </c>
      <c r="M23" s="3">
        <f t="shared" si="1"/>
        <v>1.2691154816061527</v>
      </c>
      <c r="N23" s="3">
        <v>0.9</v>
      </c>
      <c r="O23" s="6">
        <f t="shared" si="2"/>
        <v>0.43157823334998568</v>
      </c>
      <c r="P23">
        <v>0.45</v>
      </c>
    </row>
    <row r="24" spans="2:16" x14ac:dyDescent="0.3">
      <c r="I24">
        <v>10.5</v>
      </c>
      <c r="J24" s="2">
        <v>3054.926772170425</v>
      </c>
      <c r="K24" s="6">
        <f t="shared" si="0"/>
        <v>2</v>
      </c>
      <c r="L24" s="5">
        <v>1.5</v>
      </c>
      <c r="M24" s="3">
        <f t="shared" si="1"/>
        <v>1.2886994883642375</v>
      </c>
      <c r="N24" s="3">
        <v>0.9</v>
      </c>
      <c r="O24" s="6">
        <f t="shared" si="2"/>
        <v>0.45371587937809404</v>
      </c>
      <c r="P24">
        <v>0.45</v>
      </c>
    </row>
    <row r="25" spans="2:16" x14ac:dyDescent="0.3">
      <c r="I25">
        <v>11</v>
      </c>
      <c r="J25" s="2">
        <v>3875.2476471968544</v>
      </c>
      <c r="K25" s="6">
        <f t="shared" si="0"/>
        <v>2</v>
      </c>
      <c r="L25" s="5">
        <v>1.5</v>
      </c>
      <c r="M25" s="3">
        <f t="shared" si="1"/>
        <v>1.2966780936833935</v>
      </c>
      <c r="N25" s="3">
        <v>0.9</v>
      </c>
      <c r="O25" s="6">
        <f t="shared" si="2"/>
        <v>0.47922853631479712</v>
      </c>
      <c r="P25">
        <v>0.45</v>
      </c>
    </row>
    <row r="26" spans="2:16" x14ac:dyDescent="0.3">
      <c r="I26">
        <v>11.5</v>
      </c>
      <c r="J26" s="2">
        <v>4856.6508271634157</v>
      </c>
      <c r="K26" s="6">
        <f t="shared" si="0"/>
        <v>2</v>
      </c>
      <c r="L26" s="5">
        <v>1.5</v>
      </c>
      <c r="M26" s="3">
        <f t="shared" si="1"/>
        <v>1.2992363112763423</v>
      </c>
      <c r="N26" s="3">
        <v>0.9</v>
      </c>
      <c r="O26" s="6">
        <f t="shared" si="2"/>
        <v>0.50776918399768733</v>
      </c>
      <c r="P26">
        <v>0.45</v>
      </c>
    </row>
    <row r="27" spans="2:16" x14ac:dyDescent="0.3">
      <c r="I27">
        <v>12</v>
      </c>
      <c r="J27" s="2">
        <v>6025.4180046688252</v>
      </c>
      <c r="K27" s="6">
        <f t="shared" si="0"/>
        <v>2</v>
      </c>
      <c r="L27" s="5">
        <v>1.5</v>
      </c>
      <c r="M27" s="3">
        <f t="shared" si="1"/>
        <v>1.2998676439925723</v>
      </c>
      <c r="N27" s="3">
        <v>0.9</v>
      </c>
      <c r="O27" s="6">
        <f t="shared" si="2"/>
        <v>0.53859952516181597</v>
      </c>
      <c r="P27">
        <v>0.45</v>
      </c>
    </row>
    <row r="28" spans="2:16" x14ac:dyDescent="0.3">
      <c r="I28">
        <v>12.5</v>
      </c>
      <c r="J28" s="2">
        <v>7414.986967337516</v>
      </c>
      <c r="K28" s="6">
        <f t="shared" si="0"/>
        <v>2</v>
      </c>
      <c r="L28" s="5">
        <v>1.5</v>
      </c>
      <c r="M28" s="3">
        <f t="shared" si="1"/>
        <v>1.2999835350969724</v>
      </c>
      <c r="N28" s="3">
        <v>0.9</v>
      </c>
      <c r="O28" s="6">
        <f t="shared" si="2"/>
        <v>0.57051742472038192</v>
      </c>
      <c r="P28">
        <v>0.45</v>
      </c>
    </row>
    <row r="29" spans="2:16" x14ac:dyDescent="0.3">
      <c r="I29">
        <v>13</v>
      </c>
      <c r="J29" s="2">
        <v>9068.9559919155054</v>
      </c>
      <c r="K29" s="6">
        <f t="shared" si="0"/>
        <v>2</v>
      </c>
      <c r="L29" s="5">
        <v>1.5</v>
      </c>
      <c r="M29" s="3">
        <f t="shared" si="1"/>
        <v>1.2999986224740572</v>
      </c>
      <c r="N29" s="3">
        <v>0.9</v>
      </c>
      <c r="O29" s="6">
        <f t="shared" si="2"/>
        <v>0.6018736156436042</v>
      </c>
      <c r="P29">
        <v>0.45</v>
      </c>
    </row>
    <row r="30" spans="2:16" x14ac:dyDescent="0.3">
      <c r="I30">
        <v>13.5</v>
      </c>
      <c r="J30" s="2">
        <v>11045.491695684666</v>
      </c>
      <c r="K30" s="6">
        <f t="shared" si="0"/>
        <v>2</v>
      </c>
      <c r="L30" s="5">
        <v>1.5</v>
      </c>
      <c r="M30" s="3">
        <f t="shared" si="1"/>
        <v>1.2999999289600905</v>
      </c>
      <c r="N30" s="3">
        <v>0.9</v>
      </c>
      <c r="O30" s="6">
        <f t="shared" si="2"/>
        <v>0.63074450222956568</v>
      </c>
      <c r="P30">
        <v>0.45</v>
      </c>
    </row>
    <row r="31" spans="2:16" x14ac:dyDescent="0.3">
      <c r="I31">
        <v>14</v>
      </c>
      <c r="J31" s="2">
        <v>13423.99940258326</v>
      </c>
      <c r="K31" s="6">
        <f t="shared" si="0"/>
        <v>2</v>
      </c>
      <c r="L31" s="5">
        <v>1.5</v>
      </c>
      <c r="M31" s="3">
        <f t="shared" si="1"/>
        <v>1.2999999979953283</v>
      </c>
      <c r="N31" s="3">
        <v>0.9</v>
      </c>
      <c r="O31" s="6">
        <f t="shared" si="2"/>
        <v>0.65528661742566952</v>
      </c>
      <c r="P31">
        <v>0.45</v>
      </c>
    </row>
    <row r="32" spans="2:16" x14ac:dyDescent="0.3">
      <c r="I32">
        <v>14.5</v>
      </c>
      <c r="J32" s="2">
        <v>16315.509509526357</v>
      </c>
      <c r="K32" s="6">
        <f t="shared" si="0"/>
        <v>2</v>
      </c>
      <c r="L32" s="5">
        <v>1.5</v>
      </c>
      <c r="M32" s="3">
        <f t="shared" si="1"/>
        <v>1.2999999999737946</v>
      </c>
      <c r="N32" s="3">
        <v>0.9</v>
      </c>
      <c r="O32" s="6">
        <f t="shared" si="2"/>
        <v>0.67419874735401064</v>
      </c>
      <c r="P32">
        <v>0.45</v>
      </c>
    </row>
    <row r="33" spans="9:16" x14ac:dyDescent="0.3">
      <c r="I33">
        <v>15</v>
      </c>
      <c r="J33" s="2">
        <v>19879.261296020242</v>
      </c>
      <c r="K33" s="6">
        <f t="shared" si="0"/>
        <v>2</v>
      </c>
      <c r="L33" s="5">
        <v>1.5</v>
      </c>
      <c r="M33" s="3">
        <f t="shared" si="1"/>
        <v>1.299999999999875</v>
      </c>
      <c r="N33" s="3">
        <v>0.9</v>
      </c>
      <c r="O33" s="6">
        <f t="shared" si="2"/>
        <v>0.68710759173267699</v>
      </c>
      <c r="P33">
        <v>0.45</v>
      </c>
    </row>
    <row r="34" spans="9:16" x14ac:dyDescent="0.3">
      <c r="I34">
        <v>15.5</v>
      </c>
      <c r="J34" s="2">
        <v>24349.675165532328</v>
      </c>
      <c r="K34" s="6">
        <f t="shared" si="0"/>
        <v>2</v>
      </c>
      <c r="L34" s="5">
        <v>1.5</v>
      </c>
      <c r="M34" s="3">
        <f t="shared" si="1"/>
        <v>1.2999999999999998</v>
      </c>
      <c r="N34" s="3">
        <v>0.9</v>
      </c>
      <c r="O34" s="6">
        <f t="shared" si="2"/>
        <v>0.69466920313602332</v>
      </c>
      <c r="P34">
        <v>0.45</v>
      </c>
    </row>
    <row r="35" spans="9:16" x14ac:dyDescent="0.3">
      <c r="I35">
        <v>16</v>
      </c>
      <c r="J35" s="2">
        <v>30080.360235680513</v>
      </c>
      <c r="K35" s="6">
        <f t="shared" si="0"/>
        <v>2</v>
      </c>
      <c r="L35" s="5">
        <v>1.5</v>
      </c>
      <c r="M35" s="3">
        <f t="shared" si="1"/>
        <v>1.3</v>
      </c>
      <c r="N35" s="3">
        <v>0.9</v>
      </c>
      <c r="O35" s="6">
        <f t="shared" si="2"/>
        <v>0.69829669236897796</v>
      </c>
      <c r="P35">
        <v>0.45</v>
      </c>
    </row>
    <row r="36" spans="9:16" x14ac:dyDescent="0.3">
      <c r="I36">
        <v>16.5</v>
      </c>
      <c r="J36" s="2">
        <v>37613.498106996965</v>
      </c>
      <c r="K36" s="6">
        <f t="shared" si="0"/>
        <v>2</v>
      </c>
      <c r="L36" s="5">
        <v>1.5</v>
      </c>
      <c r="M36" s="3">
        <f t="shared" si="1"/>
        <v>1.3</v>
      </c>
      <c r="N36" s="3">
        <v>0.9</v>
      </c>
      <c r="O36" s="6">
        <f t="shared" si="2"/>
        <v>0.69962173482616641</v>
      </c>
      <c r="P36">
        <v>0.45</v>
      </c>
    </row>
    <row r="37" spans="9:16" x14ac:dyDescent="0.3">
      <c r="I37">
        <v>17</v>
      </c>
      <c r="J37" s="2">
        <v>47775.113778150422</v>
      </c>
      <c r="K37" s="6">
        <f t="shared" si="0"/>
        <v>2</v>
      </c>
      <c r="L37" s="5">
        <v>1.5</v>
      </c>
      <c r="M37" s="3">
        <f t="shared" si="1"/>
        <v>1.3</v>
      </c>
      <c r="N37" s="3">
        <v>0.9</v>
      </c>
      <c r="O37" s="6">
        <f t="shared" si="2"/>
        <v>0.69995041233980582</v>
      </c>
      <c r="P37">
        <v>0.45</v>
      </c>
    </row>
    <row r="38" spans="9:16" x14ac:dyDescent="0.3">
      <c r="I38">
        <v>17.5</v>
      </c>
      <c r="J38" s="2">
        <v>61747.418316822099</v>
      </c>
      <c r="K38" s="6">
        <f t="shared" si="0"/>
        <v>2</v>
      </c>
      <c r="L38" s="5">
        <v>1.5</v>
      </c>
      <c r="M38" s="3">
        <f t="shared" si="1"/>
        <v>1.3</v>
      </c>
      <c r="N38" s="3">
        <v>0.9</v>
      </c>
      <c r="O38" s="6">
        <f t="shared" si="2"/>
        <v>0.69999696762051866</v>
      </c>
      <c r="P38">
        <v>0.45</v>
      </c>
    </row>
    <row r="39" spans="9:16" x14ac:dyDescent="0.3">
      <c r="I39">
        <v>18</v>
      </c>
      <c r="J39" s="2">
        <v>80920.361087887068</v>
      </c>
      <c r="K39" s="6">
        <f t="shared" si="0"/>
        <v>2</v>
      </c>
      <c r="L39" s="5">
        <v>1.5</v>
      </c>
      <c r="M39" s="3">
        <f t="shared" si="1"/>
        <v>1.3</v>
      </c>
      <c r="N39" s="3">
        <v>0.9</v>
      </c>
      <c r="O39" s="6">
        <f t="shared" si="2"/>
        <v>0.69999993446930997</v>
      </c>
      <c r="P39">
        <v>0.45</v>
      </c>
    </row>
    <row r="40" spans="9:16" x14ac:dyDescent="0.3">
      <c r="I40">
        <v>18.5</v>
      </c>
      <c r="J40" s="2">
        <v>106205.31659406768</v>
      </c>
      <c r="K40" s="6">
        <f t="shared" si="0"/>
        <v>2</v>
      </c>
      <c r="L40" s="5">
        <v>1.5</v>
      </c>
      <c r="M40" s="3">
        <f t="shared" si="1"/>
        <v>1.3</v>
      </c>
      <c r="N40" s="3">
        <v>0.9</v>
      </c>
      <c r="O40" s="6">
        <f t="shared" si="2"/>
        <v>0.69999999958291803</v>
      </c>
      <c r="P40">
        <v>0.45</v>
      </c>
    </row>
    <row r="41" spans="9:16" x14ac:dyDescent="0.3">
      <c r="I41">
        <v>19</v>
      </c>
      <c r="J41" s="2">
        <v>137147.29668716417</v>
      </c>
      <c r="K41" s="6">
        <f t="shared" si="0"/>
        <v>2</v>
      </c>
      <c r="L41" s="5">
        <v>1.5</v>
      </c>
      <c r="M41" s="3">
        <f t="shared" si="1"/>
        <v>1.3</v>
      </c>
      <c r="N41" s="3">
        <v>0.9</v>
      </c>
      <c r="O41" s="6">
        <f t="shared" si="2"/>
        <v>0.69999999999914364</v>
      </c>
      <c r="P41">
        <v>0.45</v>
      </c>
    </row>
    <row r="42" spans="9:16" x14ac:dyDescent="0.3">
      <c r="I42">
        <v>19.5</v>
      </c>
      <c r="J42" s="2">
        <v>172154.16199206433</v>
      </c>
      <c r="K42" s="6">
        <f t="shared" si="0"/>
        <v>2</v>
      </c>
      <c r="L42" s="5">
        <v>1.5</v>
      </c>
      <c r="M42" s="3">
        <f t="shared" si="1"/>
        <v>1.3</v>
      </c>
      <c r="N42" s="3">
        <v>0.9</v>
      </c>
      <c r="O42" s="6">
        <f t="shared" si="2"/>
        <v>0.69999999999999918</v>
      </c>
      <c r="P42">
        <v>0.45</v>
      </c>
    </row>
    <row r="43" spans="9:16" x14ac:dyDescent="0.3">
      <c r="I43">
        <v>20</v>
      </c>
      <c r="J43" s="2">
        <v>209638.23335209902</v>
      </c>
      <c r="K43" s="6">
        <f t="shared" si="0"/>
        <v>2</v>
      </c>
      <c r="L43" s="5">
        <v>1.5</v>
      </c>
      <c r="M43" s="3">
        <f t="shared" si="1"/>
        <v>1.3</v>
      </c>
      <c r="N43" s="3">
        <v>0.9</v>
      </c>
      <c r="O43" s="6">
        <f t="shared" si="2"/>
        <v>0.7</v>
      </c>
      <c r="P43">
        <v>0.45</v>
      </c>
    </row>
    <row r="44" spans="9:16" x14ac:dyDescent="0.3">
      <c r="I44">
        <v>20.5</v>
      </c>
      <c r="J44" s="2">
        <v>248567.97514645263</v>
      </c>
      <c r="K44" s="6">
        <f t="shared" si="0"/>
        <v>2</v>
      </c>
      <c r="L44" s="5">
        <v>1.5</v>
      </c>
      <c r="M44" s="3">
        <f t="shared" si="1"/>
        <v>1.3</v>
      </c>
      <c r="N44" s="3">
        <v>0.9</v>
      </c>
      <c r="O44" s="6">
        <f t="shared" si="2"/>
        <v>0.7</v>
      </c>
      <c r="P44">
        <v>0.45</v>
      </c>
    </row>
    <row r="45" spans="9:16" x14ac:dyDescent="0.3">
      <c r="J45" s="4"/>
    </row>
    <row r="46" spans="9:16" x14ac:dyDescent="0.3">
      <c r="J46" s="4"/>
    </row>
    <row r="47" spans="9:16" x14ac:dyDescent="0.3">
      <c r="J47" s="4"/>
    </row>
    <row r="48" spans="9:16" x14ac:dyDescent="0.3">
      <c r="J48" s="4"/>
    </row>
    <row r="49" spans="10:10" x14ac:dyDescent="0.3">
      <c r="J49" s="4"/>
    </row>
    <row r="50" spans="10:10" x14ac:dyDescent="0.3">
      <c r="J50" s="4"/>
    </row>
    <row r="51" spans="10:10" x14ac:dyDescent="0.3">
      <c r="J51" s="4"/>
    </row>
    <row r="52" spans="10:10" x14ac:dyDescent="0.3">
      <c r="J52" s="4"/>
    </row>
    <row r="53" spans="10:10" x14ac:dyDescent="0.3">
      <c r="J53" s="4"/>
    </row>
    <row r="54" spans="10:10" x14ac:dyDescent="0.3">
      <c r="J54" s="4"/>
    </row>
    <row r="55" spans="10:10" x14ac:dyDescent="0.3">
      <c r="J55" s="4"/>
    </row>
    <row r="56" spans="10:10" x14ac:dyDescent="0.3">
      <c r="J56" s="4"/>
    </row>
    <row r="57" spans="10:10" x14ac:dyDescent="0.3">
      <c r="J57" s="4"/>
    </row>
    <row r="58" spans="10:10" x14ac:dyDescent="0.3">
      <c r="J58" s="4"/>
    </row>
    <row r="59" spans="10:10" x14ac:dyDescent="0.3">
      <c r="J59" s="4"/>
    </row>
    <row r="60" spans="10:10" x14ac:dyDescent="0.3">
      <c r="J60" s="4"/>
    </row>
    <row r="61" spans="10:10" x14ac:dyDescent="0.3">
      <c r="J61" s="4"/>
    </row>
    <row r="62" spans="10:10" x14ac:dyDescent="0.3">
      <c r="J62" s="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DB091-B2AA-4A9D-952D-61D3F3991D50}">
  <dimension ref="B2:S44"/>
  <sheetViews>
    <sheetView zoomScale="72" zoomScaleNormal="80" workbookViewId="0">
      <selection activeCell="B15" sqref="B15:G31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26946</v>
      </c>
      <c r="M3" s="29">
        <f>F2*F3*F4*0.002</f>
        <v>54</v>
      </c>
      <c r="N3" s="31">
        <f>IF($F$6=1,J3^$F$7*LOG(L3)^$F$8,EXP(J3*$F$7+LOG(L3)*$F$8))</f>
        <v>126.59933442473866</v>
      </c>
      <c r="O3" s="31">
        <f>IF($F$6=1,K3^$F$7*LOG(M3)^$F$8,EXP(K3*$F$7+LOG(M3)*$F$8))</f>
        <v>1.9638407955151707</v>
      </c>
      <c r="P3" s="30">
        <f>N3/SUM($N3:$O3)</f>
        <v>0.98472470213845653</v>
      </c>
      <c r="Q3" s="30">
        <f>O3/SUM($N3:$O3)</f>
        <v>1.5275297861543382E-2</v>
      </c>
      <c r="R3" s="4">
        <f>$F$2*$F$3*$F$4*($F$5/2)*P3</f>
        <v>4918.6998871815904</v>
      </c>
      <c r="S3" s="4">
        <f>$F$2*$F$3*$F$4*($F$5/2)*Q3</f>
        <v>76.30011281840919</v>
      </c>
    </row>
    <row r="4" spans="2:19" x14ac:dyDescent="0.3">
      <c r="B4" t="s">
        <v>29</v>
      </c>
      <c r="F4" s="17">
        <f>'Total market'!D6</f>
        <v>0.2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26879.689887181587</v>
      </c>
      <c r="M4" s="15">
        <f>M3-($F$2*$F$3*$F$4*($F$5/2))*M3/SUM($L3:$M3)+S3</f>
        <v>120.31011281840918</v>
      </c>
      <c r="N4" s="31">
        <f t="shared" ref="N4:O43" si="0">IF($F$6=1,J4^$F$7*LOG(L4)^$F$8,EXP(J4*$F$7+LOG(L4)*$F$8))</f>
        <v>126.49234992619377</v>
      </c>
      <c r="O4" s="31">
        <f t="shared" si="0"/>
        <v>3.7401605456842026</v>
      </c>
      <c r="P4" s="30">
        <f t="shared" ref="P4:Q43" si="1">N4/SUM($N4:$O4)</f>
        <v>0.97128089958388819</v>
      </c>
      <c r="Q4" s="30">
        <f t="shared" si="1"/>
        <v>2.8719100416111861E-2</v>
      </c>
      <c r="R4" s="4">
        <f t="shared" ref="R4:S43" si="2">$F$2*$F$3*$F$4*($F$5/2)*P4</f>
        <v>4851.5480934215211</v>
      </c>
      <c r="S4" s="4">
        <f t="shared" si="2"/>
        <v>143.45190657847874</v>
      </c>
    </row>
    <row r="5" spans="2:19" x14ac:dyDescent="0.3">
      <c r="B5" t="s">
        <v>40</v>
      </c>
      <c r="F5" s="17">
        <v>0.37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26758.495351474514</v>
      </c>
      <c r="M5" s="15">
        <f t="shared" si="3"/>
        <v>241.50464852548222</v>
      </c>
      <c r="N5" s="31">
        <f t="shared" si="0"/>
        <v>126.29629918389848</v>
      </c>
      <c r="O5" s="31">
        <f t="shared" si="0"/>
        <v>6.0437552408233319</v>
      </c>
      <c r="P5" s="30">
        <f t="shared" si="1"/>
        <v>0.95433162494079848</v>
      </c>
      <c r="Q5" s="30">
        <f t="shared" si="1"/>
        <v>4.5668375059201481E-2</v>
      </c>
      <c r="R5" s="4">
        <f t="shared" si="2"/>
        <v>4766.886466579288</v>
      </c>
      <c r="S5" s="4">
        <f t="shared" si="2"/>
        <v>228.11353342071141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26575.060178031017</v>
      </c>
      <c r="M6" s="15">
        <f t="shared" si="3"/>
        <v>424.9398219689794</v>
      </c>
      <c r="N6" s="31">
        <f t="shared" si="0"/>
        <v>125.99828590036277</v>
      </c>
      <c r="O6" s="31">
        <f t="shared" si="0"/>
        <v>8.5660382266222577</v>
      </c>
      <c r="P6" s="30">
        <f t="shared" si="1"/>
        <v>0.936342427443557</v>
      </c>
      <c r="Q6" s="30">
        <f t="shared" si="1"/>
        <v>6.3657572556442957E-2</v>
      </c>
      <c r="R6" s="4">
        <f t="shared" si="2"/>
        <v>4677.0304250805675</v>
      </c>
      <c r="S6" s="4">
        <f t="shared" si="2"/>
        <v>317.96957491943255</v>
      </c>
    </row>
    <row r="7" spans="2:19" ht="14.4" customHeight="1" x14ac:dyDescent="0.3">
      <c r="B7" t="s">
        <v>42</v>
      </c>
      <c r="F7" s="1">
        <v>3.5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26335.704470175846</v>
      </c>
      <c r="M7" s="15">
        <f t="shared" si="3"/>
        <v>664.29552982415066</v>
      </c>
      <c r="N7" s="31">
        <f t="shared" si="0"/>
        <v>125.607079581101</v>
      </c>
      <c r="O7" s="31">
        <f t="shared" si="0"/>
        <v>11.072540283021299</v>
      </c>
      <c r="P7" s="30">
        <f t="shared" si="1"/>
        <v>0.91898909073621304</v>
      </c>
      <c r="Q7" s="30">
        <f t="shared" si="1"/>
        <v>8.1010909263786901E-2</v>
      </c>
      <c r="R7" s="4">
        <f t="shared" si="2"/>
        <v>4590.3505082273841</v>
      </c>
      <c r="S7" s="4">
        <f t="shared" si="2"/>
        <v>404.64949177261559</v>
      </c>
    </row>
    <row r="8" spans="2:19" ht="14.4" customHeight="1" x14ac:dyDescent="0.3">
      <c r="B8" t="s">
        <v>43</v>
      </c>
      <c r="F8" s="1">
        <v>3.5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26053.949651420699</v>
      </c>
      <c r="M8" s="15">
        <f t="shared" si="3"/>
        <v>946.05034857929832</v>
      </c>
      <c r="N8" s="31">
        <f t="shared" si="0"/>
        <v>125.14312344692023</v>
      </c>
      <c r="O8" s="31">
        <f t="shared" si="0"/>
        <v>13.459029640036718</v>
      </c>
      <c r="P8" s="30">
        <f t="shared" si="1"/>
        <v>0.90289451252901731</v>
      </c>
      <c r="Q8" s="30">
        <f t="shared" si="1"/>
        <v>9.710548747098266E-2</v>
      </c>
      <c r="R8" s="4">
        <f t="shared" si="2"/>
        <v>4509.9580900824412</v>
      </c>
      <c r="S8" s="4">
        <f t="shared" si="2"/>
        <v>485.04190991755837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25743.927055990309</v>
      </c>
      <c r="M9" s="15">
        <f t="shared" si="3"/>
        <v>1256.0729440096864</v>
      </c>
      <c r="N9" s="31">
        <f t="shared" si="0"/>
        <v>124.62822678203641</v>
      </c>
      <c r="O9" s="31">
        <f t="shared" si="0"/>
        <v>15.717714291833641</v>
      </c>
      <c r="P9" s="30">
        <f t="shared" si="1"/>
        <v>0.88800734690602312</v>
      </c>
      <c r="Q9" s="30">
        <f t="shared" si="1"/>
        <v>0.11199265309397681</v>
      </c>
      <c r="R9" s="4">
        <f t="shared" si="2"/>
        <v>4435.5966977955859</v>
      </c>
      <c r="S9" s="4">
        <f t="shared" si="2"/>
        <v>559.40330220441422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25416.897248427689</v>
      </c>
      <c r="M10" s="15">
        <f t="shared" si="3"/>
        <v>1583.1027515723085</v>
      </c>
      <c r="N10" s="31">
        <f t="shared" si="0"/>
        <v>124.07999278028619</v>
      </c>
      <c r="O10" s="31">
        <f t="shared" si="0"/>
        <v>17.903468962238293</v>
      </c>
      <c r="P10" s="30">
        <f t="shared" si="1"/>
        <v>0.87390454675133378</v>
      </c>
      <c r="Q10" s="30">
        <f t="shared" si="1"/>
        <v>0.12609545324866628</v>
      </c>
      <c r="R10" s="4">
        <f t="shared" si="2"/>
        <v>4365.1532110229118</v>
      </c>
      <c r="S10" s="4">
        <f t="shared" si="2"/>
        <v>629.84678897708807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25079.924468491477</v>
      </c>
      <c r="M11" s="15">
        <f t="shared" si="3"/>
        <v>1920.0755315085194</v>
      </c>
      <c r="N11" s="31">
        <f t="shared" si="0"/>
        <v>123.50950163072862</v>
      </c>
      <c r="O11" s="31">
        <f t="shared" si="0"/>
        <v>20.123415906520584</v>
      </c>
      <c r="P11" s="30">
        <f t="shared" si="1"/>
        <v>0.85989690767576421</v>
      </c>
      <c r="Q11" s="30">
        <f t="shared" si="1"/>
        <v>0.1401030923242359</v>
      </c>
      <c r="R11" s="4">
        <f t="shared" si="2"/>
        <v>4295.1850538404424</v>
      </c>
      <c r="S11" s="4">
        <f t="shared" si="2"/>
        <v>699.8149461595583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24735.323495660996</v>
      </c>
      <c r="M12" s="15">
        <f t="shared" si="3"/>
        <v>2264.6765043390014</v>
      </c>
      <c r="N12" s="31">
        <f t="shared" si="0"/>
        <v>122.92009352524677</v>
      </c>
      <c r="O12" s="31">
        <f t="shared" si="0"/>
        <v>22.549526780045962</v>
      </c>
      <c r="P12" s="30">
        <f t="shared" si="1"/>
        <v>0.84498806876156041</v>
      </c>
      <c r="Q12" s="30">
        <f t="shared" si="1"/>
        <v>0.15501193123843968</v>
      </c>
      <c r="R12" s="4">
        <f t="shared" si="2"/>
        <v>4220.7154034639943</v>
      </c>
      <c r="S12" s="4">
        <f t="shared" si="2"/>
        <v>774.28459653600623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24380.004052427703</v>
      </c>
      <c r="M13" s="15">
        <f t="shared" si="3"/>
        <v>2619.9959475722922</v>
      </c>
      <c r="N13" s="31">
        <f t="shared" si="0"/>
        <v>122.30584301173988</v>
      </c>
      <c r="O13" s="31">
        <f t="shared" si="0"/>
        <v>25.455219451279145</v>
      </c>
      <c r="P13" s="30">
        <f t="shared" si="1"/>
        <v>0.82772714931140978</v>
      </c>
      <c r="Q13" s="30">
        <f t="shared" si="1"/>
        <v>0.17227285068859033</v>
      </c>
      <c r="R13" s="4">
        <f t="shared" si="2"/>
        <v>4134.4971108104919</v>
      </c>
      <c r="S13" s="4">
        <f t="shared" si="2"/>
        <v>860.50288918950866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24004.200413539067</v>
      </c>
      <c r="M14" s="15">
        <f t="shared" si="3"/>
        <v>2995.7995864609265</v>
      </c>
      <c r="N14" s="31">
        <f t="shared" si="0"/>
        <v>121.64880622285308</v>
      </c>
      <c r="O14" s="31">
        <f t="shared" si="0"/>
        <v>29.284428515713667</v>
      </c>
      <c r="P14" s="30">
        <f t="shared" si="1"/>
        <v>0.80597759952314307</v>
      </c>
      <c r="Q14" s="30">
        <f t="shared" si="1"/>
        <v>0.19402240047685704</v>
      </c>
      <c r="R14" s="4">
        <f t="shared" si="2"/>
        <v>4025.8581096180997</v>
      </c>
      <c r="S14" s="4">
        <f t="shared" si="2"/>
        <v>969.14189038190091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23589.28144665244</v>
      </c>
      <c r="M15" s="15">
        <f t="shared" si="3"/>
        <v>3410.7185533475558</v>
      </c>
      <c r="N15" s="31">
        <f t="shared" si="0"/>
        <v>120.91433340981443</v>
      </c>
      <c r="O15" s="31">
        <f t="shared" si="0"/>
        <v>34.771532863730258</v>
      </c>
      <c r="P15" s="30">
        <f t="shared" si="1"/>
        <v>0.77665581535426187</v>
      </c>
      <c r="Q15" s="30">
        <f t="shared" si="1"/>
        <v>0.2233441846457381</v>
      </c>
      <c r="R15" s="4">
        <f t="shared" si="2"/>
        <v>3879.395797694538</v>
      </c>
      <c r="S15" s="4">
        <f t="shared" si="2"/>
        <v>1115.6042023054617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23104.660176716276</v>
      </c>
      <c r="M16" s="15">
        <f t="shared" si="3"/>
        <v>3895.3398232837199</v>
      </c>
      <c r="N16" s="31">
        <f t="shared" si="0"/>
        <v>120.04407742996776</v>
      </c>
      <c r="O16" s="31">
        <f t="shared" si="0"/>
        <v>43.139291494612998</v>
      </c>
      <c r="P16" s="30">
        <f t="shared" si="1"/>
        <v>0.73563916605649382</v>
      </c>
      <c r="Q16" s="30">
        <f t="shared" si="1"/>
        <v>0.26436083394350618</v>
      </c>
      <c r="R16" s="4">
        <f t="shared" si="2"/>
        <v>3674.5176344521865</v>
      </c>
      <c r="S16" s="4">
        <f t="shared" si="2"/>
        <v>1320.4823655478133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22504.815678475952</v>
      </c>
      <c r="M17" s="15">
        <f t="shared" si="3"/>
        <v>4495.1843215240451</v>
      </c>
      <c r="N17" s="31">
        <f t="shared" si="0"/>
        <v>118.94771234348431</v>
      </c>
      <c r="O17" s="31">
        <f t="shared" si="0"/>
        <v>56.384110974136007</v>
      </c>
      <c r="P17" s="30">
        <f t="shared" si="1"/>
        <v>0.67841484844428934</v>
      </c>
      <c r="Q17" s="30">
        <f t="shared" si="1"/>
        <v>0.3215851515557106</v>
      </c>
      <c r="R17" s="4">
        <f t="shared" si="2"/>
        <v>3388.6821679792251</v>
      </c>
      <c r="S17" s="4">
        <f t="shared" si="2"/>
        <v>1606.3178320207744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21730.106945937128</v>
      </c>
      <c r="M18" s="15">
        <f t="shared" si="3"/>
        <v>5269.8930540628708</v>
      </c>
      <c r="N18" s="31">
        <f t="shared" si="0"/>
        <v>117.49880301701499</v>
      </c>
      <c r="O18" s="31">
        <f t="shared" si="0"/>
        <v>77.520026645845803</v>
      </c>
      <c r="P18" s="30">
        <f t="shared" si="1"/>
        <v>0.60249978538042348</v>
      </c>
      <c r="Q18" s="30">
        <f t="shared" si="1"/>
        <v>0.39750021461957652</v>
      </c>
      <c r="R18" s="4">
        <f t="shared" si="2"/>
        <v>3009.4864279752151</v>
      </c>
      <c r="S18" s="4">
        <f t="shared" si="2"/>
        <v>1985.5135720247847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20719.523588913973</v>
      </c>
      <c r="M19" s="15">
        <f t="shared" si="3"/>
        <v>6280.4764110860242</v>
      </c>
      <c r="N19" s="31">
        <f t="shared" si="0"/>
        <v>115.54936172586723</v>
      </c>
      <c r="O19" s="31">
        <f t="shared" si="0"/>
        <v>110.21774619260673</v>
      </c>
      <c r="P19" s="30">
        <f t="shared" si="1"/>
        <v>0.51180777745353812</v>
      </c>
      <c r="Q19" s="30">
        <f t="shared" si="1"/>
        <v>0.48819222254646194</v>
      </c>
      <c r="R19" s="4">
        <f t="shared" si="2"/>
        <v>2556.4798483804229</v>
      </c>
      <c r="S19" s="4">
        <f t="shared" si="2"/>
        <v>2438.5201516195775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19442.89157334531</v>
      </c>
      <c r="M20" s="15">
        <f t="shared" si="3"/>
        <v>7557.1084266546868</v>
      </c>
      <c r="N20" s="31">
        <f t="shared" si="0"/>
        <v>112.98224205328133</v>
      </c>
      <c r="O20" s="31">
        <f t="shared" si="0"/>
        <v>156.70332846935145</v>
      </c>
      <c r="P20" s="30">
        <f t="shared" si="1"/>
        <v>0.41894062716937075</v>
      </c>
      <c r="Q20" s="30">
        <f t="shared" si="1"/>
        <v>0.58105937283062936</v>
      </c>
      <c r="R20" s="4">
        <f t="shared" si="2"/>
        <v>2092.608432711007</v>
      </c>
      <c r="S20" s="4">
        <f t="shared" si="2"/>
        <v>2902.3915672889939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17938.565064987433</v>
      </c>
      <c r="M21" s="15">
        <f t="shared" si="4"/>
        <v>9061.4349350125631</v>
      </c>
      <c r="N21" s="31">
        <f t="shared" si="0"/>
        <v>109.79033799578684</v>
      </c>
      <c r="O21" s="31">
        <f t="shared" si="0"/>
        <v>213.81685850047663</v>
      </c>
      <c r="P21" s="30">
        <f t="shared" si="1"/>
        <v>0.33927038454181763</v>
      </c>
      <c r="Q21" s="30">
        <f t="shared" si="1"/>
        <v>0.66072961545818243</v>
      </c>
      <c r="R21" s="4">
        <f t="shared" si="2"/>
        <v>1694.655570786379</v>
      </c>
      <c r="S21" s="4">
        <f t="shared" si="2"/>
        <v>3300.3444292136214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16314.586098751137</v>
      </c>
      <c r="M22" s="15">
        <f t="shared" si="4"/>
        <v>10685.413901248859</v>
      </c>
      <c r="N22" s="31">
        <f t="shared" si="0"/>
        <v>106.11234856294628</v>
      </c>
      <c r="O22" s="31">
        <f t="shared" si="0"/>
        <v>271.49024220133543</v>
      </c>
      <c r="P22" s="30">
        <f t="shared" si="1"/>
        <v>0.28101594416545428</v>
      </c>
      <c r="Q22" s="30">
        <f t="shared" si="1"/>
        <v>0.71898405583454572</v>
      </c>
      <c r="R22" s="4">
        <f t="shared" si="2"/>
        <v>1403.6746411064441</v>
      </c>
      <c r="S22" s="4">
        <f t="shared" si="2"/>
        <v>3591.3253588935559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14700.062311588619</v>
      </c>
      <c r="M23" s="15">
        <f t="shared" si="4"/>
        <v>12299.937688411377</v>
      </c>
      <c r="N23" s="31">
        <f t="shared" si="0"/>
        <v>102.17566159916096</v>
      </c>
      <c r="O23" s="31">
        <f t="shared" si="0"/>
        <v>318.60272937944393</v>
      </c>
      <c r="P23" s="30">
        <f t="shared" si="1"/>
        <v>0.24282535365357258</v>
      </c>
      <c r="Q23" s="30">
        <f t="shared" si="1"/>
        <v>0.7571746463464275</v>
      </c>
      <c r="R23" s="4">
        <f t="shared" si="2"/>
        <v>1212.9126414995951</v>
      </c>
      <c r="S23" s="4">
        <f t="shared" si="2"/>
        <v>3782.0873585004056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13193.463425444319</v>
      </c>
      <c r="M24" s="15">
        <f t="shared" si="4"/>
        <v>13806.536574555677</v>
      </c>
      <c r="N24" s="31">
        <f t="shared" si="0"/>
        <v>98.202244778653565</v>
      </c>
      <c r="O24" s="31">
        <f t="shared" si="0"/>
        <v>350.80284407074612</v>
      </c>
      <c r="P24" s="30">
        <f t="shared" si="1"/>
        <v>0.21871076123057367</v>
      </c>
      <c r="Q24" s="30">
        <f t="shared" si="1"/>
        <v>0.78128923876942635</v>
      </c>
      <c r="R24" s="4">
        <f t="shared" si="2"/>
        <v>1092.4602523467156</v>
      </c>
      <c r="S24" s="4">
        <f t="shared" si="2"/>
        <v>3902.5397476532848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11845.132944083834</v>
      </c>
      <c r="M25" s="15">
        <f t="shared" si="4"/>
        <v>15154.867055916162</v>
      </c>
      <c r="N25" s="31">
        <f t="shared" si="0"/>
        <v>94.35191271228247</v>
      </c>
      <c r="O25" s="31">
        <f t="shared" si="0"/>
        <v>370.87739203574148</v>
      </c>
      <c r="P25" s="30">
        <f t="shared" si="1"/>
        <v>0.20280732909416585</v>
      </c>
      <c r="Q25" s="30">
        <f t="shared" si="1"/>
        <v>0.79719267090583412</v>
      </c>
      <c r="R25" s="4">
        <f t="shared" si="2"/>
        <v>1013.0226088253585</v>
      </c>
      <c r="S25" s="4">
        <f t="shared" si="2"/>
        <v>3981.9773911746415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10666.805958253684</v>
      </c>
      <c r="M26" s="15">
        <f t="shared" si="4"/>
        <v>16333.194041746312</v>
      </c>
      <c r="N26" s="31">
        <f t="shared" si="0"/>
        <v>90.714117303967555</v>
      </c>
      <c r="O26" s="31">
        <f t="shared" si="0"/>
        <v>383.71103702338934</v>
      </c>
      <c r="P26" s="30">
        <f t="shared" si="1"/>
        <v>0.19120848984616473</v>
      </c>
      <c r="Q26" s="30">
        <f t="shared" si="1"/>
        <v>0.80879151015383532</v>
      </c>
      <c r="R26" s="4">
        <f t="shared" si="2"/>
        <v>955.08640678159281</v>
      </c>
      <c r="S26" s="4">
        <f t="shared" si="2"/>
        <v>4039.9135932184076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9648.5332627583448</v>
      </c>
      <c r="M27" s="15">
        <f t="shared" si="4"/>
        <v>17351.466737241652</v>
      </c>
      <c r="N27" s="31">
        <f t="shared" si="0"/>
        <v>87.325770837987179</v>
      </c>
      <c r="O27" s="31">
        <f t="shared" si="0"/>
        <v>392.8162750961061</v>
      </c>
      <c r="P27" s="30">
        <f t="shared" si="1"/>
        <v>0.18187486719289306</v>
      </c>
      <c r="Q27" s="30">
        <f t="shared" si="1"/>
        <v>0.81812513280710686</v>
      </c>
      <c r="R27" s="4">
        <f t="shared" si="2"/>
        <v>908.46496162850087</v>
      </c>
      <c r="S27" s="4">
        <f t="shared" si="2"/>
        <v>4086.5350383714986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8772.0195707765524</v>
      </c>
      <c r="M28" s="15">
        <f t="shared" si="4"/>
        <v>18227.980429223444</v>
      </c>
      <c r="N28" s="31">
        <f t="shared" si="0"/>
        <v>84.193951933406041</v>
      </c>
      <c r="O28" s="31">
        <f t="shared" si="0"/>
        <v>399.92594723008466</v>
      </c>
      <c r="P28" s="30">
        <f t="shared" si="1"/>
        <v>0.17391136385611192</v>
      </c>
      <c r="Q28" s="30">
        <f t="shared" si="1"/>
        <v>0.82608863614388817</v>
      </c>
      <c r="R28" s="4">
        <f t="shared" si="2"/>
        <v>868.68726246127903</v>
      </c>
      <c r="S28" s="4">
        <f t="shared" si="2"/>
        <v>4126.3127375387212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8017.8832126441685</v>
      </c>
      <c r="M29" s="15">
        <f t="shared" si="4"/>
        <v>18982.11678735583</v>
      </c>
      <c r="N29" s="31">
        <f t="shared" si="0"/>
        <v>81.312323052860876</v>
      </c>
      <c r="O29" s="31">
        <f t="shared" si="0"/>
        <v>405.75633010390192</v>
      </c>
      <c r="P29" s="30">
        <f t="shared" si="1"/>
        <v>0.16694222164753136</v>
      </c>
      <c r="Q29" s="30">
        <f t="shared" si="1"/>
        <v>0.83305777835246853</v>
      </c>
      <c r="R29" s="4">
        <f t="shared" si="2"/>
        <v>833.87639712941916</v>
      </c>
      <c r="S29" s="4">
        <f t="shared" si="2"/>
        <v>4161.1236028705807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7368.4512154344166</v>
      </c>
      <c r="M30" s="15">
        <f t="shared" si="4"/>
        <v>19631.548784565581</v>
      </c>
      <c r="N30" s="31">
        <f t="shared" si="0"/>
        <v>78.669476242003952</v>
      </c>
      <c r="O30" s="31">
        <f t="shared" si="0"/>
        <v>410.62810592096173</v>
      </c>
      <c r="P30" s="30">
        <f t="shared" si="1"/>
        <v>0.16078043119330654</v>
      </c>
      <c r="Q30" s="30">
        <f t="shared" si="1"/>
        <v>0.83921956880669346</v>
      </c>
      <c r="R30" s="4">
        <f t="shared" si="2"/>
        <v>803.09825381056612</v>
      </c>
      <c r="S30" s="4">
        <f t="shared" si="2"/>
        <v>4191.9017461894337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6808.3859943896159</v>
      </c>
      <c r="M31" s="15">
        <f>M30-($F$2*$F$3*$F$4*($F$5/2))*M30/SUM($L30:$M30)+S30</f>
        <v>20191.614005610383</v>
      </c>
      <c r="N31" s="31">
        <f t="shared" si="0"/>
        <v>76.252162800187918</v>
      </c>
      <c r="O31" s="31">
        <f t="shared" si="0"/>
        <v>414.73259089175485</v>
      </c>
      <c r="P31" s="30">
        <f t="shared" si="1"/>
        <v>0.15530454301648358</v>
      </c>
      <c r="Q31" s="30">
        <f t="shared" si="1"/>
        <v>0.84469545698351645</v>
      </c>
      <c r="R31" s="4">
        <f t="shared" si="2"/>
        <v>775.74619236733554</v>
      </c>
      <c r="S31" s="4">
        <f t="shared" si="2"/>
        <v>4219.2538076326646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6324.5807777948721</v>
      </c>
      <c r="M32" s="15">
        <f t="shared" si="5"/>
        <v>20675.419222205124</v>
      </c>
      <c r="N32" s="31">
        <f t="shared" si="0"/>
        <v>74.046412318507151</v>
      </c>
      <c r="O32" s="31">
        <f t="shared" si="0"/>
        <v>418.21014913536203</v>
      </c>
      <c r="P32" s="30">
        <f t="shared" si="1"/>
        <v>0.15042239782403849</v>
      </c>
      <c r="Q32" s="30">
        <f t="shared" si="1"/>
        <v>0.84957760217596157</v>
      </c>
      <c r="R32" s="4">
        <f t="shared" si="2"/>
        <v>751.35987713107227</v>
      </c>
      <c r="S32" s="4">
        <f t="shared" si="2"/>
        <v>4243.6401228689283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5905.8932110338928</v>
      </c>
      <c r="M33" s="15">
        <f t="shared" si="5"/>
        <v>21094.106788966103</v>
      </c>
      <c r="N33" s="31">
        <f t="shared" si="0"/>
        <v>72.038018567994698</v>
      </c>
      <c r="O33" s="31">
        <f t="shared" si="0"/>
        <v>421.17082232815591</v>
      </c>
      <c r="P33" s="30">
        <f t="shared" si="1"/>
        <v>0.14605986875073662</v>
      </c>
      <c r="Q33" s="30">
        <f t="shared" si="1"/>
        <v>0.85394013124926338</v>
      </c>
      <c r="R33" s="4">
        <f t="shared" si="2"/>
        <v>729.56904440992946</v>
      </c>
      <c r="S33" s="4">
        <f t="shared" si="2"/>
        <v>4265.4309555900709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5542.8720114025518</v>
      </c>
      <c r="M34" s="15">
        <f t="shared" si="5"/>
        <v>21457.127988597444</v>
      </c>
      <c r="N34" s="31">
        <f t="shared" si="0"/>
        <v>70.212845047098853</v>
      </c>
      <c r="O34" s="31">
        <f t="shared" si="0"/>
        <v>423.70244657551774</v>
      </c>
      <c r="P34" s="30">
        <f t="shared" si="1"/>
        <v>0.14215564133767705</v>
      </c>
      <c r="Q34" s="30">
        <f t="shared" si="1"/>
        <v>0.857844358662323</v>
      </c>
      <c r="R34" s="4">
        <f t="shared" si="2"/>
        <v>710.06742848169688</v>
      </c>
      <c r="S34" s="4">
        <f t="shared" si="2"/>
        <v>4284.9325715183031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5227.5081177747761</v>
      </c>
      <c r="M35" s="15">
        <f t="shared" si="5"/>
        <v>21772.491882225218</v>
      </c>
      <c r="N35" s="31">
        <f t="shared" si="0"/>
        <v>68.557049110037426</v>
      </c>
      <c r="O35" s="31">
        <f t="shared" si="0"/>
        <v>425.87579864744475</v>
      </c>
      <c r="P35" s="30">
        <f t="shared" si="1"/>
        <v>0.13865795814533838</v>
      </c>
      <c r="Q35" s="30">
        <f t="shared" si="1"/>
        <v>0.86134204185466157</v>
      </c>
      <c r="R35" s="4">
        <f t="shared" si="2"/>
        <v>692.5965009359652</v>
      </c>
      <c r="S35" s="4">
        <f t="shared" si="2"/>
        <v>4302.4034990640348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4953.0156169224074</v>
      </c>
      <c r="M36" s="15">
        <f t="shared" si="5"/>
        <v>22046.984383077586</v>
      </c>
      <c r="N36" s="31">
        <f t="shared" si="0"/>
        <v>67.057248336572258</v>
      </c>
      <c r="O36" s="31">
        <f t="shared" si="0"/>
        <v>427.74835440689964</v>
      </c>
      <c r="P36" s="30">
        <f t="shared" si="1"/>
        <v>0.13552241115454297</v>
      </c>
      <c r="Q36" s="30">
        <f t="shared" si="1"/>
        <v>0.864477588845457</v>
      </c>
      <c r="R36" s="4">
        <f t="shared" si="2"/>
        <v>676.93444371694216</v>
      </c>
      <c r="S36" s="4">
        <f t="shared" si="2"/>
        <v>4318.065556283058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4713.6421715087045</v>
      </c>
      <c r="M37" s="15">
        <f t="shared" si="5"/>
        <v>22286.357828491291</v>
      </c>
      <c r="N37" s="31">
        <f t="shared" si="0"/>
        <v>65.700640663168215</v>
      </c>
      <c r="O37" s="31">
        <f t="shared" si="0"/>
        <v>429.36711183475745</v>
      </c>
      <c r="P37" s="30">
        <f t="shared" si="1"/>
        <v>0.13271040242808685</v>
      </c>
      <c r="Q37" s="30">
        <f t="shared" si="1"/>
        <v>0.86728959757191315</v>
      </c>
      <c r="R37" s="4">
        <f t="shared" si="2"/>
        <v>662.88846012829379</v>
      </c>
      <c r="S37" s="4">
        <f t="shared" si="2"/>
        <v>4332.1115398717066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4504.5068299078875</v>
      </c>
      <c r="M38" s="15">
        <f t="shared" si="5"/>
        <v>22495.493170092108</v>
      </c>
      <c r="N38" s="31">
        <f t="shared" si="0"/>
        <v>64.475086821015864</v>
      </c>
      <c r="O38" s="31">
        <f t="shared" si="0"/>
        <v>430.77074180404139</v>
      </c>
      <c r="P38" s="30">
        <f t="shared" si="1"/>
        <v>0.13018804620730876</v>
      </c>
      <c r="Q38" s="30">
        <f t="shared" si="1"/>
        <v>0.86981195379269127</v>
      </c>
      <c r="R38" s="4">
        <f t="shared" si="2"/>
        <v>650.28929080550722</v>
      </c>
      <c r="S38" s="4">
        <f t="shared" si="2"/>
        <v>4344.7107091944927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4321.462357180435</v>
      </c>
      <c r="M39" s="15">
        <f t="shared" si="5"/>
        <v>22678.53764281956</v>
      </c>
      <c r="N39" s="31">
        <f t="shared" si="0"/>
        <v>63.369162075994943</v>
      </c>
      <c r="O39" s="31">
        <f t="shared" si="0"/>
        <v>431.99124593833233</v>
      </c>
      <c r="P39" s="30">
        <f t="shared" si="1"/>
        <v>0.12792536716854877</v>
      </c>
      <c r="Q39" s="30">
        <f t="shared" si="1"/>
        <v>0.87207463283145126</v>
      </c>
      <c r="R39" s="4">
        <f t="shared" si="2"/>
        <v>638.98720900690114</v>
      </c>
      <c r="S39" s="4">
        <f t="shared" si="2"/>
        <v>4356.0127909930989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4160.9790301089552</v>
      </c>
      <c r="M40" s="15">
        <f t="shared" si="5"/>
        <v>22839.02096989104</v>
      </c>
      <c r="N40" s="31">
        <f t="shared" si="0"/>
        <v>62.372183198239</v>
      </c>
      <c r="O40" s="31">
        <f t="shared" si="0"/>
        <v>433.05524739928217</v>
      </c>
      <c r="P40" s="30">
        <f t="shared" si="1"/>
        <v>0.12589570004836764</v>
      </c>
      <c r="Q40" s="30">
        <f t="shared" si="1"/>
        <v>0.87410429995163241</v>
      </c>
      <c r="R40" s="4">
        <f t="shared" si="2"/>
        <v>628.8490217415964</v>
      </c>
      <c r="S40" s="4">
        <f t="shared" si="2"/>
        <v>4366.1509782584035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4020.0469312803948</v>
      </c>
      <c r="M41" s="15">
        <f t="shared" si="5"/>
        <v>22979.953068719602</v>
      </c>
      <c r="N41" s="31">
        <f t="shared" si="0"/>
        <v>61.474215751895017</v>
      </c>
      <c r="O41" s="31">
        <f t="shared" si="0"/>
        <v>433.98500465558061</v>
      </c>
      <c r="P41" s="30">
        <f t="shared" si="1"/>
        <v>0.12407522803054787</v>
      </c>
      <c r="Q41" s="30">
        <f t="shared" si="1"/>
        <v>0.87592477196945207</v>
      </c>
      <c r="R41" s="4">
        <f t="shared" si="2"/>
        <v>619.75576401258661</v>
      </c>
      <c r="S41" s="4">
        <f t="shared" si="2"/>
        <v>4375.244235987413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3896.0940130061081</v>
      </c>
      <c r="M42" s="15">
        <f t="shared" si="5"/>
        <v>23103.905986993886</v>
      </c>
      <c r="N42" s="31">
        <f t="shared" si="0"/>
        <v>60.666066076271953</v>
      </c>
      <c r="O42" s="31">
        <f t="shared" si="0"/>
        <v>434.79921378244615</v>
      </c>
      <c r="P42" s="30">
        <f t="shared" si="1"/>
        <v>0.12244261816604159</v>
      </c>
      <c r="Q42" s="30">
        <f t="shared" si="1"/>
        <v>0.87755738183395848</v>
      </c>
      <c r="R42" s="4">
        <f t="shared" si="2"/>
        <v>611.60087773937778</v>
      </c>
      <c r="S42" s="4">
        <f t="shared" si="2"/>
        <v>4383.3991222606228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3786.9174983393555</v>
      </c>
      <c r="M43" s="23">
        <f>M42-($F$2*$F$3*$F$4*($F$5/2))*M42/SUM($L42:$M42)+S42</f>
        <v>23213.08250166064</v>
      </c>
      <c r="N43" s="32">
        <f t="shared" si="0"/>
        <v>59.93926168049282</v>
      </c>
      <c r="O43" s="32">
        <f t="shared" si="0"/>
        <v>435.51364772340656</v>
      </c>
      <c r="P43" s="33">
        <f t="shared" si="1"/>
        <v>0.12097872581393923</v>
      </c>
      <c r="Q43" s="33">
        <f t="shared" si="1"/>
        <v>0.87902127418606069</v>
      </c>
      <c r="R43" s="24">
        <f t="shared" si="2"/>
        <v>604.28873544062651</v>
      </c>
      <c r="S43" s="24">
        <f t="shared" si="2"/>
        <v>4390.7112645593734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FDF9-4CB5-4E50-A1A9-A44CF07A2FC2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13473</v>
      </c>
      <c r="M3" s="29">
        <f>F2*F3*F4*0.002</f>
        <v>27</v>
      </c>
      <c r="N3" s="31">
        <f>IF($F$6=1,J3^$F$7*LOG(L3)^$F$8,EXP(J3*$F$7+LOG(L3)*$F$8))</f>
        <v>26.497958102556645</v>
      </c>
      <c r="O3" s="31">
        <f>IF($F$6=1,K3^$F$7*LOG(M3)^$F$8,EXP(K3*$F$7+LOG(M3)*$F$8))</f>
        <v>0.17997169519947748</v>
      </c>
      <c r="P3" s="30">
        <f>N3/SUM($N3:$O3)</f>
        <v>0.99325391075829972</v>
      </c>
      <c r="Q3" s="30">
        <f>O3/SUM($N3:$O3)</f>
        <v>6.7460892417002642E-3</v>
      </c>
      <c r="R3" s="4">
        <f>$F$2*$F$3*$F$4*($F$5/2)*P3</f>
        <v>2011.3391692855569</v>
      </c>
      <c r="S3" s="4">
        <f>$F$2*$F$3*$F$4*($F$5/2)*Q3</f>
        <v>13.660830714443035</v>
      </c>
    </row>
    <row r="4" spans="2:19" x14ac:dyDescent="0.3">
      <c r="B4" t="s">
        <v>29</v>
      </c>
      <c r="F4" s="17">
        <f>'Total market'!D7</f>
        <v>0.1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13463.389169285556</v>
      </c>
      <c r="M4" s="15">
        <f>M3-($F$2*$F$3*$F$4*($F$5/2))*M3/SUM($L3:$M3)+S3</f>
        <v>36.610830714443033</v>
      </c>
      <c r="N4" s="31">
        <f t="shared" ref="N4:O43" si="0">IF($F$6=1,J4^$F$7*LOG(L4)^$F$8,EXP(J4*$F$7+LOG(L4)*$F$8))</f>
        <v>26.490004467345187</v>
      </c>
      <c r="O4" s="31">
        <f t="shared" si="0"/>
        <v>0.25639892850977691</v>
      </c>
      <c r="P4" s="30">
        <f t="shared" ref="P4:Q43" si="1">N4/SUM($N4:$O4)</f>
        <v>0.99041370442541388</v>
      </c>
      <c r="Q4" s="30">
        <f t="shared" si="1"/>
        <v>9.5862955745860193E-3</v>
      </c>
      <c r="R4" s="4">
        <f t="shared" ref="R4:S43" si="2">$F$2*$F$3*$F$4*($F$5/2)*P4</f>
        <v>2005.5877514614631</v>
      </c>
      <c r="S4" s="4">
        <f t="shared" si="2"/>
        <v>19.412248538536691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13449.468545354186</v>
      </c>
      <c r="M5" s="15">
        <f t="shared" si="3"/>
        <v>50.53145464581327</v>
      </c>
      <c r="N5" s="31">
        <f t="shared" si="0"/>
        <v>26.478477282683905</v>
      </c>
      <c r="O5" s="31">
        <f t="shared" si="0"/>
        <v>0.36147571003715934</v>
      </c>
      <c r="P5" s="30">
        <f t="shared" si="1"/>
        <v>0.98653217797604975</v>
      </c>
      <c r="Q5" s="30">
        <f t="shared" si="1"/>
        <v>1.3467822023950294E-2</v>
      </c>
      <c r="R5" s="4">
        <f t="shared" si="2"/>
        <v>1997.7276604015008</v>
      </c>
      <c r="S5" s="4">
        <f t="shared" si="2"/>
        <v>27.272339598499347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13429.775923952559</v>
      </c>
      <c r="M6" s="15">
        <f t="shared" si="3"/>
        <v>70.224076047440619</v>
      </c>
      <c r="N6" s="31">
        <f t="shared" si="0"/>
        <v>26.462156552604739</v>
      </c>
      <c r="O6" s="31">
        <f t="shared" si="0"/>
        <v>0.49927509751577692</v>
      </c>
      <c r="P6" s="30">
        <f t="shared" si="1"/>
        <v>0.98148187737228165</v>
      </c>
      <c r="Q6" s="30">
        <f t="shared" si="1"/>
        <v>1.8518122627718295E-2</v>
      </c>
      <c r="R6" s="4">
        <f t="shared" si="2"/>
        <v>1987.5008016788704</v>
      </c>
      <c r="S6" s="4">
        <f t="shared" si="2"/>
        <v>37.499198321129548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13402.810337038545</v>
      </c>
      <c r="M7" s="15">
        <f t="shared" si="3"/>
        <v>97.189662961454076</v>
      </c>
      <c r="N7" s="31">
        <f t="shared" si="0"/>
        <v>26.439781588530529</v>
      </c>
      <c r="O7" s="31">
        <f t="shared" si="0"/>
        <v>0.67094620363817459</v>
      </c>
      <c r="P7" s="30">
        <f t="shared" si="1"/>
        <v>0.9752516343795099</v>
      </c>
      <c r="Q7" s="30">
        <f t="shared" si="1"/>
        <v>2.4748365620490143E-2</v>
      </c>
      <c r="R7" s="4">
        <f t="shared" si="2"/>
        <v>1974.8845596185076</v>
      </c>
      <c r="S7" s="4">
        <f t="shared" si="2"/>
        <v>50.11544038149254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13367.27334610127</v>
      </c>
      <c r="M8" s="15">
        <f t="shared" si="3"/>
        <v>132.7266538987285</v>
      </c>
      <c r="N8" s="31">
        <f t="shared" si="0"/>
        <v>26.410247317436198</v>
      </c>
      <c r="O8" s="31">
        <f t="shared" si="0"/>
        <v>0.87427658657626639</v>
      </c>
      <c r="P8" s="30">
        <f t="shared" si="1"/>
        <v>0.96795705178320179</v>
      </c>
      <c r="Q8" s="30">
        <f t="shared" si="1"/>
        <v>3.2042948216798289E-2</v>
      </c>
      <c r="R8" s="4">
        <f t="shared" si="2"/>
        <v>1960.1130298609837</v>
      </c>
      <c r="S8" s="4">
        <f t="shared" si="2"/>
        <v>64.88697013901654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13322.295374047064</v>
      </c>
      <c r="M9" s="15">
        <f t="shared" si="3"/>
        <v>177.70462595293577</v>
      </c>
      <c r="N9" s="31">
        <f t="shared" si="0"/>
        <v>26.372789657258078</v>
      </c>
      <c r="O9" s="31">
        <f t="shared" si="0"/>
        <v>1.1043386038124383</v>
      </c>
      <c r="P9" s="30">
        <f t="shared" si="1"/>
        <v>0.95980880558842607</v>
      </c>
      <c r="Q9" s="30">
        <f t="shared" si="1"/>
        <v>4.0191194411573962E-2</v>
      </c>
      <c r="R9" s="4">
        <f t="shared" si="2"/>
        <v>1943.6128313165627</v>
      </c>
      <c r="S9" s="4">
        <f t="shared" si="2"/>
        <v>81.387168683437267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13267.563899256567</v>
      </c>
      <c r="M10" s="15">
        <f t="shared" si="3"/>
        <v>232.43610074343266</v>
      </c>
      <c r="N10" s="31">
        <f t="shared" si="0"/>
        <v>26.32709240645644</v>
      </c>
      <c r="O10" s="31">
        <f t="shared" si="0"/>
        <v>1.3548709320674752</v>
      </c>
      <c r="P10" s="30">
        <f t="shared" si="1"/>
        <v>0.9510558223237745</v>
      </c>
      <c r="Q10" s="30">
        <f t="shared" si="1"/>
        <v>4.8944177676225512E-2</v>
      </c>
      <c r="R10" s="4">
        <f t="shared" si="2"/>
        <v>1925.8880402056434</v>
      </c>
      <c r="S10" s="4">
        <f t="shared" si="2"/>
        <v>99.111959794356665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13203.317354573726</v>
      </c>
      <c r="M11" s="15">
        <f t="shared" si="3"/>
        <v>296.68264542627446</v>
      </c>
      <c r="N11" s="31">
        <f t="shared" si="0"/>
        <v>26.273285878788187</v>
      </c>
      <c r="O11" s="31">
        <f t="shared" si="0"/>
        <v>1.6198205242158881</v>
      </c>
      <c r="P11" s="30">
        <f t="shared" si="1"/>
        <v>0.94192756802299238</v>
      </c>
      <c r="Q11" s="30">
        <f t="shared" si="1"/>
        <v>5.8072431977007552E-2</v>
      </c>
      <c r="R11" s="4">
        <f t="shared" si="2"/>
        <v>1907.4033252465595</v>
      </c>
      <c r="S11" s="4">
        <f t="shared" si="2"/>
        <v>117.5966747534403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13130.223076634227</v>
      </c>
      <c r="M12" s="15">
        <f t="shared" si="3"/>
        <v>369.7769233657736</v>
      </c>
      <c r="N12" s="31">
        <f t="shared" si="0"/>
        <v>26.211851205616998</v>
      </c>
      <c r="O12" s="31">
        <f t="shared" si="0"/>
        <v>1.8946610067953829</v>
      </c>
      <c r="P12" s="30">
        <f t="shared" si="1"/>
        <v>0.93258996376083036</v>
      </c>
      <c r="Q12" s="30">
        <f t="shared" si="1"/>
        <v>6.7410036239169649E-2</v>
      </c>
      <c r="R12" s="4">
        <f t="shared" si="2"/>
        <v>1888.4946766156816</v>
      </c>
      <c r="S12" s="4">
        <f t="shared" si="2"/>
        <v>136.50532338431853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13049.184291754775</v>
      </c>
      <c r="M13" s="15">
        <f t="shared" si="3"/>
        <v>450.81570824522612</v>
      </c>
      <c r="N13" s="31">
        <f t="shared" si="0"/>
        <v>26.143465376947322</v>
      </c>
      <c r="O13" s="31">
        <f t="shared" si="0"/>
        <v>2.1774197836610085</v>
      </c>
      <c r="P13" s="30">
        <f t="shared" si="1"/>
        <v>0.92311611126160731</v>
      </c>
      <c r="Q13" s="30">
        <f t="shared" si="1"/>
        <v>7.6883888738392733E-2</v>
      </c>
      <c r="R13" s="4">
        <f t="shared" si="2"/>
        <v>1869.3101253047548</v>
      </c>
      <c r="S13" s="4">
        <f t="shared" si="2"/>
        <v>155.68987469524529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12961.116773296313</v>
      </c>
      <c r="M14" s="15">
        <f t="shared" si="3"/>
        <v>538.88322670368757</v>
      </c>
      <c r="N14" s="31">
        <f t="shared" si="0"/>
        <v>26.068818344157695</v>
      </c>
      <c r="O14" s="31">
        <f t="shared" si="0"/>
        <v>2.46954232622226</v>
      </c>
      <c r="P14" s="30">
        <f t="shared" si="1"/>
        <v>0.91346586600591229</v>
      </c>
      <c r="Q14" s="30">
        <f t="shared" si="1"/>
        <v>8.6534133994087645E-2</v>
      </c>
      <c r="R14" s="4">
        <f t="shared" si="2"/>
        <v>1849.7683786619723</v>
      </c>
      <c r="S14" s="4">
        <f t="shared" si="2"/>
        <v>175.23162133802748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12866.717635963838</v>
      </c>
      <c r="M15" s="15">
        <f t="shared" si="3"/>
        <v>633.28236403616188</v>
      </c>
      <c r="N15" s="31">
        <f t="shared" si="0"/>
        <v>25.988418767448124</v>
      </c>
      <c r="O15" s="31">
        <f t="shared" si="0"/>
        <v>2.7767525386942391</v>
      </c>
      <c r="P15" s="30">
        <f t="shared" si="1"/>
        <v>0.90346824257913227</v>
      </c>
      <c r="Q15" s="30">
        <f t="shared" si="1"/>
        <v>9.6531757420867711E-2</v>
      </c>
      <c r="R15" s="4">
        <f t="shared" si="2"/>
        <v>1829.5231912227428</v>
      </c>
      <c r="S15" s="4">
        <f t="shared" si="2"/>
        <v>195.47680877725711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12766.233181792006</v>
      </c>
      <c r="M16" s="15">
        <f t="shared" si="3"/>
        <v>733.76681820799479</v>
      </c>
      <c r="N16" s="31">
        <f t="shared" si="0"/>
        <v>25.902392462511287</v>
      </c>
      <c r="O16" s="31">
        <f t="shared" si="0"/>
        <v>3.1100141073630505</v>
      </c>
      <c r="P16" s="30">
        <f t="shared" si="1"/>
        <v>0.89280399404741551</v>
      </c>
      <c r="Q16" s="30">
        <f t="shared" si="1"/>
        <v>0.10719600595258448</v>
      </c>
      <c r="R16" s="4">
        <f t="shared" si="2"/>
        <v>1807.9280879460164</v>
      </c>
      <c r="S16" s="4">
        <f t="shared" si="2"/>
        <v>217.07191205398357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12659.226292469222</v>
      </c>
      <c r="M17" s="15">
        <f t="shared" si="3"/>
        <v>840.77370753077912</v>
      </c>
      <c r="N17" s="31">
        <f t="shared" si="0"/>
        <v>25.810272433083824</v>
      </c>
      <c r="O17" s="31">
        <f t="shared" si="0"/>
        <v>3.4866715599272267</v>
      </c>
      <c r="P17" s="30">
        <f t="shared" si="1"/>
        <v>0.8809885576885087</v>
      </c>
      <c r="Q17" s="30">
        <f t="shared" si="1"/>
        <v>0.11901144231149131</v>
      </c>
      <c r="R17" s="4">
        <f t="shared" si="2"/>
        <v>1784.0018293192302</v>
      </c>
      <c r="S17" s="4">
        <f t="shared" si="2"/>
        <v>240.9981706807699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12544.344177918068</v>
      </c>
      <c r="M18" s="15">
        <f t="shared" si="3"/>
        <v>955.65582208193223</v>
      </c>
      <c r="N18" s="31">
        <f t="shared" si="0"/>
        <v>25.710779385946971</v>
      </c>
      <c r="O18" s="31">
        <f t="shared" si="0"/>
        <v>3.9319247985282271</v>
      </c>
      <c r="P18" s="30">
        <f t="shared" si="1"/>
        <v>0.86735606933636311</v>
      </c>
      <c r="Q18" s="30">
        <f t="shared" si="1"/>
        <v>0.13264393066363689</v>
      </c>
      <c r="R18" s="4">
        <f t="shared" si="2"/>
        <v>1756.3960404061354</v>
      </c>
      <c r="S18" s="4">
        <f t="shared" si="2"/>
        <v>268.60395959386472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12419.088591636493</v>
      </c>
      <c r="M19" s="15">
        <f t="shared" si="3"/>
        <v>1080.9114083635072</v>
      </c>
      <c r="N19" s="31">
        <f t="shared" si="0"/>
        <v>25.601591674836701</v>
      </c>
      <c r="O19" s="31">
        <f t="shared" si="0"/>
        <v>4.4809505297997481</v>
      </c>
      <c r="P19" s="30">
        <f t="shared" si="1"/>
        <v>0.85104481864205195</v>
      </c>
      <c r="Q19" s="30">
        <f t="shared" si="1"/>
        <v>0.14895518135794802</v>
      </c>
      <c r="R19" s="4">
        <f t="shared" si="2"/>
        <v>1723.3657577501551</v>
      </c>
      <c r="S19" s="4">
        <f t="shared" si="2"/>
        <v>301.63424224984476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12279.591060641174</v>
      </c>
      <c r="M20" s="15">
        <f t="shared" si="3"/>
        <v>1220.408939358826</v>
      </c>
      <c r="N20" s="31">
        <f t="shared" si="0"/>
        <v>25.479101676145046</v>
      </c>
      <c r="O20" s="31">
        <f t="shared" si="0"/>
        <v>5.1821290179082169</v>
      </c>
      <c r="P20" s="30">
        <f t="shared" si="1"/>
        <v>0.83098757288586955</v>
      </c>
      <c r="Q20" s="30">
        <f t="shared" si="1"/>
        <v>0.16901242711413048</v>
      </c>
      <c r="R20" s="4">
        <f t="shared" si="2"/>
        <v>1682.7498350938858</v>
      </c>
      <c r="S20" s="4">
        <f t="shared" si="2"/>
        <v>342.25016490611421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12120.402236638884</v>
      </c>
      <c r="M21" s="15">
        <f t="shared" si="4"/>
        <v>1379.5977633611162</v>
      </c>
      <c r="N21" s="31">
        <f t="shared" si="0"/>
        <v>25.338157247948022</v>
      </c>
      <c r="O21" s="31">
        <f t="shared" si="0"/>
        <v>6.1018456237677832</v>
      </c>
      <c r="P21" s="30">
        <f t="shared" si="1"/>
        <v>0.80592095844694878</v>
      </c>
      <c r="Q21" s="30">
        <f t="shared" si="1"/>
        <v>0.19407904155305128</v>
      </c>
      <c r="R21" s="4">
        <f t="shared" si="2"/>
        <v>1631.9899408550714</v>
      </c>
      <c r="S21" s="4">
        <f t="shared" si="2"/>
        <v>393.01005914492885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11934.331841998122</v>
      </c>
      <c r="M22" s="15">
        <f t="shared" si="4"/>
        <v>1565.6681580018776</v>
      </c>
      <c r="N22" s="31">
        <f t="shared" si="0"/>
        <v>25.171805135219092</v>
      </c>
      <c r="O22" s="31">
        <f t="shared" si="0"/>
        <v>7.3310879265713975</v>
      </c>
      <c r="P22" s="30">
        <f t="shared" si="1"/>
        <v>0.77444814181204003</v>
      </c>
      <c r="Q22" s="30">
        <f t="shared" si="1"/>
        <v>0.22555185818796</v>
      </c>
      <c r="R22" s="4">
        <f t="shared" si="2"/>
        <v>1568.257487169381</v>
      </c>
      <c r="S22" s="4">
        <f t="shared" si="2"/>
        <v>456.74251283061898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11712.439552867785</v>
      </c>
      <c r="M23" s="15">
        <f t="shared" si="4"/>
        <v>1787.5604471322149</v>
      </c>
      <c r="N23" s="31">
        <f t="shared" si="0"/>
        <v>24.971103960366822</v>
      </c>
      <c r="O23" s="31">
        <f t="shared" si="0"/>
        <v>8.9933195104173755</v>
      </c>
      <c r="P23" s="30">
        <f t="shared" si="1"/>
        <v>0.73521353842047921</v>
      </c>
      <c r="Q23" s="30">
        <f t="shared" si="1"/>
        <v>0.26478646157952085</v>
      </c>
      <c r="R23" s="4">
        <f t="shared" si="2"/>
        <v>1488.8074153014704</v>
      </c>
      <c r="S23" s="4">
        <f t="shared" si="2"/>
        <v>536.19258469852969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11444.381035239086</v>
      </c>
      <c r="M24" s="15">
        <f t="shared" si="4"/>
        <v>2055.6189647609121</v>
      </c>
      <c r="N24" s="31">
        <f t="shared" si="0"/>
        <v>24.725168133605163</v>
      </c>
      <c r="O24" s="31">
        <f t="shared" si="0"/>
        <v>11.251426598459682</v>
      </c>
      <c r="P24" s="30">
        <f t="shared" si="1"/>
        <v>0.68725704357917927</v>
      </c>
      <c r="Q24" s="30">
        <f t="shared" si="1"/>
        <v>0.31274295642082067</v>
      </c>
      <c r="R24" s="4">
        <f t="shared" si="2"/>
        <v>1391.6955132478381</v>
      </c>
      <c r="S24" s="4">
        <f t="shared" si="2"/>
        <v>633.30448675216189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11119.419393201062</v>
      </c>
      <c r="M25" s="15">
        <f t="shared" si="4"/>
        <v>2380.580606798937</v>
      </c>
      <c r="N25" s="31">
        <f t="shared" si="0"/>
        <v>24.421723482485984</v>
      </c>
      <c r="O25" s="31">
        <f t="shared" si="0"/>
        <v>14.308335734358318</v>
      </c>
      <c r="P25" s="30">
        <f t="shared" si="1"/>
        <v>0.63056251336338254</v>
      </c>
      <c r="Q25" s="30">
        <f t="shared" si="1"/>
        <v>0.36943748663661741</v>
      </c>
      <c r="R25" s="4">
        <f t="shared" si="2"/>
        <v>1276.8890895608497</v>
      </c>
      <c r="S25" s="4">
        <f t="shared" si="2"/>
        <v>748.1109104391503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10728.395573781752</v>
      </c>
      <c r="M26" s="15">
        <f t="shared" si="4"/>
        <v>2771.6044262182468</v>
      </c>
      <c r="N26" s="31">
        <f t="shared" si="0"/>
        <v>24.048513292574349</v>
      </c>
      <c r="O26" s="31">
        <f t="shared" si="0"/>
        <v>18.391260933865961</v>
      </c>
      <c r="P26" s="30">
        <f t="shared" si="1"/>
        <v>0.56665035879460313</v>
      </c>
      <c r="Q26" s="30">
        <f t="shared" si="1"/>
        <v>0.43334964120539698</v>
      </c>
      <c r="R26" s="4">
        <f t="shared" si="2"/>
        <v>1147.4669765590713</v>
      </c>
      <c r="S26" s="4">
        <f t="shared" si="2"/>
        <v>877.5330234409289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10266.60321427356</v>
      </c>
      <c r="M27" s="15">
        <f t="shared" si="4"/>
        <v>3233.3967857264388</v>
      </c>
      <c r="N27" s="31">
        <f t="shared" si="0"/>
        <v>23.595708283117773</v>
      </c>
      <c r="O27" s="31">
        <f t="shared" si="0"/>
        <v>23.705962267051667</v>
      </c>
      <c r="P27" s="30">
        <f t="shared" si="1"/>
        <v>0.49883456564375506</v>
      </c>
      <c r="Q27" s="30">
        <f t="shared" si="1"/>
        <v>0.50116543435624494</v>
      </c>
      <c r="R27" s="4">
        <f t="shared" si="2"/>
        <v>1010.139995428604</v>
      </c>
      <c r="S27" s="4">
        <f t="shared" si="2"/>
        <v>1014.860004571396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9736.7527275611301</v>
      </c>
      <c r="M28" s="15">
        <f t="shared" si="4"/>
        <v>3763.247272438869</v>
      </c>
      <c r="N28" s="31">
        <f t="shared" si="0"/>
        <v>23.058897075739448</v>
      </c>
      <c r="O28" s="31">
        <f t="shared" si="0"/>
        <v>30.35179350439445</v>
      </c>
      <c r="P28" s="30">
        <f t="shared" si="1"/>
        <v>0.43172812081774881</v>
      </c>
      <c r="Q28" s="30">
        <f t="shared" si="1"/>
        <v>0.56827187918225108</v>
      </c>
      <c r="R28" s="4">
        <f t="shared" si="2"/>
        <v>874.24944465594137</v>
      </c>
      <c r="S28" s="4">
        <f t="shared" si="2"/>
        <v>1150.7505553440585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9150.4892630829017</v>
      </c>
      <c r="M29" s="15">
        <f t="shared" si="4"/>
        <v>4349.5107369170973</v>
      </c>
      <c r="N29" s="31">
        <f t="shared" si="0"/>
        <v>22.44149389374056</v>
      </c>
      <c r="O29" s="31">
        <f t="shared" si="0"/>
        <v>38.209995039382001</v>
      </c>
      <c r="P29" s="30">
        <f t="shared" si="1"/>
        <v>0.37000730383528918</v>
      </c>
      <c r="Q29" s="30">
        <f t="shared" si="1"/>
        <v>0.62999269616471076</v>
      </c>
      <c r="R29" s="4">
        <f t="shared" si="2"/>
        <v>749.26479026646064</v>
      </c>
      <c r="S29" s="4">
        <f t="shared" si="2"/>
        <v>1275.7352097335393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8527.1806638869275</v>
      </c>
      <c r="M30" s="15">
        <f t="shared" si="4"/>
        <v>4972.8193361130725</v>
      </c>
      <c r="N30" s="31">
        <f t="shared" si="0"/>
        <v>21.755233340925763</v>
      </c>
      <c r="O30" s="31">
        <f t="shared" si="0"/>
        <v>46.856680476627389</v>
      </c>
      <c r="P30" s="30">
        <f t="shared" si="1"/>
        <v>0.31707661440220702</v>
      </c>
      <c r="Q30" s="30">
        <f t="shared" si="1"/>
        <v>0.68292338559779286</v>
      </c>
      <c r="R30" s="4">
        <f t="shared" si="2"/>
        <v>642.08014416446917</v>
      </c>
      <c r="S30" s="4">
        <f t="shared" si="2"/>
        <v>1382.9198558355306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7890.1837084683575</v>
      </c>
      <c r="M31" s="15">
        <f>M30-($F$2*$F$3*$F$4*($F$5/2))*M30/SUM($L30:$M30)+S30</f>
        <v>5609.8162915316425</v>
      </c>
      <c r="N31" s="31">
        <f t="shared" si="0"/>
        <v>21.018319894526567</v>
      </c>
      <c r="O31" s="31">
        <f t="shared" si="0"/>
        <v>55.58170418746051</v>
      </c>
      <c r="P31" s="30">
        <f t="shared" si="1"/>
        <v>0.27439051288064992</v>
      </c>
      <c r="Q31" s="30">
        <f t="shared" si="1"/>
        <v>0.72560948711935014</v>
      </c>
      <c r="R31" s="4">
        <f t="shared" si="2"/>
        <v>555.64078858331607</v>
      </c>
      <c r="S31" s="4">
        <f t="shared" si="2"/>
        <v>1469.359211416684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7262.2969407814198</v>
      </c>
      <c r="M32" s="15">
        <f t="shared" si="5"/>
        <v>6237.7030592185802</v>
      </c>
      <c r="N32" s="31">
        <f t="shared" si="0"/>
        <v>20.252099076398316</v>
      </c>
      <c r="O32" s="31">
        <f t="shared" si="0"/>
        <v>63.565614497517409</v>
      </c>
      <c r="P32" s="30">
        <f t="shared" si="1"/>
        <v>0.24162075309461578</v>
      </c>
      <c r="Q32" s="30">
        <f t="shared" si="1"/>
        <v>0.75837924690538427</v>
      </c>
      <c r="R32" s="4">
        <f t="shared" si="2"/>
        <v>489.28202501659695</v>
      </c>
      <c r="S32" s="4">
        <f t="shared" si="2"/>
        <v>1535.7179749834031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6662.2344246808043</v>
      </c>
      <c r="M33" s="15">
        <f t="shared" si="5"/>
        <v>6837.7655753191966</v>
      </c>
      <c r="N33" s="31">
        <f t="shared" si="0"/>
        <v>19.477642880298756</v>
      </c>
      <c r="O33" s="31">
        <f t="shared" si="0"/>
        <v>70.161174648154756</v>
      </c>
      <c r="P33" s="30">
        <f t="shared" si="1"/>
        <v>0.21729027019032335</v>
      </c>
      <c r="Q33" s="30">
        <f t="shared" si="1"/>
        <v>0.78270972980967657</v>
      </c>
      <c r="R33" s="4">
        <f t="shared" si="2"/>
        <v>440.01279713540475</v>
      </c>
      <c r="S33" s="4">
        <f t="shared" si="2"/>
        <v>1584.987202864595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6102.9120581140887</v>
      </c>
      <c r="M34" s="15">
        <f t="shared" si="5"/>
        <v>7397.0879418859122</v>
      </c>
      <c r="N34" s="31">
        <f t="shared" si="0"/>
        <v>18.713179097207679</v>
      </c>
      <c r="O34" s="31">
        <f t="shared" si="0"/>
        <v>75.120132745892931</v>
      </c>
      <c r="P34" s="30">
        <f t="shared" si="1"/>
        <v>0.19943001829135187</v>
      </c>
      <c r="Q34" s="30">
        <f t="shared" si="1"/>
        <v>0.80056998170864824</v>
      </c>
      <c r="R34" s="4">
        <f t="shared" si="2"/>
        <v>403.84578703998756</v>
      </c>
      <c r="S34" s="4">
        <f t="shared" si="2"/>
        <v>1621.1542129600127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5591.3210364369634</v>
      </c>
      <c r="M35" s="15">
        <f t="shared" si="5"/>
        <v>7908.6789635630385</v>
      </c>
      <c r="N35" s="31">
        <f t="shared" si="0"/>
        <v>17.972595334213494</v>
      </c>
      <c r="O35" s="31">
        <f t="shared" si="0"/>
        <v>78.620104725259637</v>
      </c>
      <c r="P35" s="30">
        <f t="shared" si="1"/>
        <v>0.18606577229073812</v>
      </c>
      <c r="Q35" s="30">
        <f t="shared" si="1"/>
        <v>0.81393422770926183</v>
      </c>
      <c r="R35" s="4">
        <f t="shared" si="2"/>
        <v>376.78318888874469</v>
      </c>
      <c r="S35" s="4">
        <f t="shared" si="2"/>
        <v>1648.2168111112553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5129.4060698601643</v>
      </c>
      <c r="M36" s="15">
        <f t="shared" si="5"/>
        <v>8370.5939301398375</v>
      </c>
      <c r="N36" s="31">
        <f t="shared" si="0"/>
        <v>17.264920775799091</v>
      </c>
      <c r="O36" s="31">
        <f t="shared" si="0"/>
        <v>81.087737308315496</v>
      </c>
      <c r="P36" s="30">
        <f t="shared" si="1"/>
        <v>0.17554096769843816</v>
      </c>
      <c r="Q36" s="30">
        <f t="shared" si="1"/>
        <v>0.82445903230156192</v>
      </c>
      <c r="R36" s="4">
        <f t="shared" si="2"/>
        <v>355.47045958933728</v>
      </c>
      <c r="S36" s="4">
        <f t="shared" si="2"/>
        <v>1669.529540410663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4715.4656189704774</v>
      </c>
      <c r="M37" s="15">
        <f t="shared" si="5"/>
        <v>8784.5343810295253</v>
      </c>
      <c r="N37" s="31">
        <f t="shared" si="0"/>
        <v>16.594697608865431</v>
      </c>
      <c r="O37" s="31">
        <f t="shared" si="0"/>
        <v>82.951751568962635</v>
      </c>
      <c r="P37" s="30">
        <f t="shared" si="1"/>
        <v>0.16670305918416989</v>
      </c>
      <c r="Q37" s="30">
        <f t="shared" si="1"/>
        <v>0.83329694081583017</v>
      </c>
      <c r="R37" s="4">
        <f t="shared" si="2"/>
        <v>337.57369484794401</v>
      </c>
      <c r="S37" s="4">
        <f t="shared" si="2"/>
        <v>1687.4263051520561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4345.7194709728501</v>
      </c>
      <c r="M38" s="15">
        <f t="shared" si="5"/>
        <v>9154.2805290271535</v>
      </c>
      <c r="N38" s="31">
        <f t="shared" si="0"/>
        <v>15.963119931089704</v>
      </c>
      <c r="O38" s="31">
        <f t="shared" si="0"/>
        <v>84.485384950905953</v>
      </c>
      <c r="P38" s="30">
        <f t="shared" si="1"/>
        <v>0.15891844233861688</v>
      </c>
      <c r="Q38" s="30">
        <f t="shared" si="1"/>
        <v>0.84108155766138304</v>
      </c>
      <c r="R38" s="4">
        <f t="shared" si="2"/>
        <v>321.80984573569918</v>
      </c>
      <c r="S38" s="4">
        <f t="shared" si="2"/>
        <v>1703.1901542643006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4015.6713960626221</v>
      </c>
      <c r="M39" s="15">
        <f t="shared" si="5"/>
        <v>9484.3286039373816</v>
      </c>
      <c r="N39" s="31">
        <f t="shared" si="0"/>
        <v>15.369512760085412</v>
      </c>
      <c r="O39" s="31">
        <f t="shared" si="0"/>
        <v>85.80631309196562</v>
      </c>
      <c r="P39" s="30">
        <f t="shared" si="1"/>
        <v>0.15190894297774435</v>
      </c>
      <c r="Q39" s="30">
        <f t="shared" si="1"/>
        <v>0.84809105702225562</v>
      </c>
      <c r="R39" s="4">
        <f t="shared" si="2"/>
        <v>307.61560952993233</v>
      </c>
      <c r="S39" s="4">
        <f t="shared" si="2"/>
        <v>1717.3843904700677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3720.9362961831616</v>
      </c>
      <c r="M40" s="15">
        <f t="shared" si="5"/>
        <v>9779.0637038168425</v>
      </c>
      <c r="N40" s="31">
        <f t="shared" si="0"/>
        <v>14.812479324193268</v>
      </c>
      <c r="O40" s="31">
        <f t="shared" si="0"/>
        <v>86.95911791742887</v>
      </c>
      <c r="P40" s="30">
        <f t="shared" si="1"/>
        <v>0.14554629902315536</v>
      </c>
      <c r="Q40" s="30">
        <f t="shared" si="1"/>
        <v>0.8544537009768447</v>
      </c>
      <c r="R40" s="4">
        <f t="shared" si="2"/>
        <v>294.73125552188958</v>
      </c>
      <c r="S40" s="4">
        <f t="shared" si="2"/>
        <v>1730.2687444781104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3457.5271072775772</v>
      </c>
      <c r="M41" s="15">
        <f t="shared" si="5"/>
        <v>10042.472892722428</v>
      </c>
      <c r="N41" s="31">
        <f t="shared" si="0"/>
        <v>14.290411205842291</v>
      </c>
      <c r="O41" s="31">
        <f t="shared" si="0"/>
        <v>87.969736983092531</v>
      </c>
      <c r="P41" s="30">
        <f t="shared" si="1"/>
        <v>0.13974565320831994</v>
      </c>
      <c r="Q41" s="30">
        <f t="shared" si="1"/>
        <v>0.86025434679168011</v>
      </c>
      <c r="R41" s="4">
        <f t="shared" si="2"/>
        <v>282.98494774684787</v>
      </c>
      <c r="S41" s="4">
        <f t="shared" si="2"/>
        <v>1742.0150522531521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3221.8829889327885</v>
      </c>
      <c r="M42" s="15">
        <f t="shared" si="5"/>
        <v>10278.117011067217</v>
      </c>
      <c r="N42" s="31">
        <f t="shared" si="0"/>
        <v>13.801625371004697</v>
      </c>
      <c r="O42" s="31">
        <f t="shared" si="0"/>
        <v>88.858788517153982</v>
      </c>
      <c r="P42" s="30">
        <f t="shared" si="1"/>
        <v>0.13443960381886441</v>
      </c>
      <c r="Q42" s="30">
        <f t="shared" si="1"/>
        <v>0.86556039618113567</v>
      </c>
      <c r="R42" s="4">
        <f t="shared" si="2"/>
        <v>272.24019773320043</v>
      </c>
      <c r="S42" s="4">
        <f t="shared" si="2"/>
        <v>1752.7598022667996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3010.840738326071</v>
      </c>
      <c r="M43" s="23">
        <f>M42-($F$2*$F$3*$F$4*($F$5/2))*M42/SUM($L42:$M42)+S42</f>
        <v>10489.159261673934</v>
      </c>
      <c r="N43" s="32">
        <f t="shared" si="0"/>
        <v>13.344409156980712</v>
      </c>
      <c r="O43" s="32">
        <f t="shared" si="0"/>
        <v>89.643411446638339</v>
      </c>
      <c r="P43" s="33">
        <f t="shared" si="1"/>
        <v>0.12957269198210203</v>
      </c>
      <c r="Q43" s="33">
        <f t="shared" si="1"/>
        <v>0.87042730801789792</v>
      </c>
      <c r="R43" s="24">
        <f t="shared" si="2"/>
        <v>262.3847012637566</v>
      </c>
      <c r="S43" s="24">
        <f t="shared" si="2"/>
        <v>1762.6152987362432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B1D3-5237-442B-8159-AEEE8444EDA4}">
  <dimension ref="B2:S44"/>
  <sheetViews>
    <sheetView zoomScale="72" zoomScaleNormal="80" workbookViewId="0">
      <selection activeCell="F23" sqref="F23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2524.2992767262876</v>
      </c>
      <c r="O3" s="31">
        <f>IF($F$6=1,K3^$F$7*LOG(M3)^$F$8,EXP(K3*$F$7+LOG(M3)*$F$8))</f>
        <v>70.964475514844864</v>
      </c>
      <c r="P3" s="30">
        <f>N3/SUM($N3:$O3)</f>
        <v>0.9726561604948385</v>
      </c>
      <c r="Q3" s="30">
        <f>O3/SUM($N3:$O3)</f>
        <v>2.7343839505161546E-2</v>
      </c>
      <c r="R3" s="4">
        <f>$F$2*$F$3*$F$4*($F$5/2)*P3</f>
        <v>30590.036247562672</v>
      </c>
      <c r="S3" s="4">
        <f>$F$2*$F$3*$F$4*($F$5/2)*Q3</f>
        <v>859.96375243733064</v>
      </c>
    </row>
    <row r="4" spans="2:19" x14ac:dyDescent="0.3">
      <c r="B4" t="s">
        <v>29</v>
      </c>
      <c r="F4" s="17">
        <f>'Total market'!E5</f>
        <v>0.5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168862.93624756267</v>
      </c>
      <c r="M4" s="15">
        <f>M3-($F$2*$F$3*$F$4*($F$5/2))*M3/SUM($L3:$M3)+S3</f>
        <v>1137.0637524373305</v>
      </c>
      <c r="N4" s="31">
        <f t="shared" ref="N4:O43" si="0">IF($F$6=1,J4^$F$7*LOG(L4)^$F$8,EXP(J4*$F$7+LOG(L4)*$F$8))</f>
        <v>2520.3528924630004</v>
      </c>
      <c r="O4" s="31">
        <f t="shared" si="0"/>
        <v>161.90561343366824</v>
      </c>
      <c r="P4" s="30">
        <f t="shared" ref="P4:Q43" si="1">N4/SUM($N4:$O4)</f>
        <v>0.93963832603094166</v>
      </c>
      <c r="Q4" s="30">
        <f t="shared" si="1"/>
        <v>6.0361673969058331E-2</v>
      </c>
      <c r="R4" s="4">
        <f t="shared" ref="R4:S43" si="2">$F$2*$F$3*$F$4*($F$5/2)*P4</f>
        <v>29551.625353673116</v>
      </c>
      <c r="S4" s="4">
        <f t="shared" si="2"/>
        <v>1898.3746463268844</v>
      </c>
    </row>
    <row r="5" spans="2:19" x14ac:dyDescent="0.3">
      <c r="B5" t="s">
        <v>40</v>
      </c>
      <c r="F5" s="17">
        <v>0.37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167174.91839543669</v>
      </c>
      <c r="M5" s="15">
        <f t="shared" si="3"/>
        <v>2825.0816045633087</v>
      </c>
      <c r="N5" s="31">
        <f t="shared" si="0"/>
        <v>2511.9488648201104</v>
      </c>
      <c r="O5" s="31">
        <f t="shared" si="0"/>
        <v>286.69971531031211</v>
      </c>
      <c r="P5" s="30">
        <f t="shared" si="1"/>
        <v>0.89755780080936376</v>
      </c>
      <c r="Q5" s="30">
        <f t="shared" si="1"/>
        <v>0.10244219919063627</v>
      </c>
      <c r="R5" s="4">
        <f t="shared" si="2"/>
        <v>28228.192835454491</v>
      </c>
      <c r="S5" s="4">
        <f t="shared" si="2"/>
        <v>3221.8071645455107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164475.75132773537</v>
      </c>
      <c r="M6" s="15">
        <f t="shared" si="3"/>
        <v>5524.2486722646072</v>
      </c>
      <c r="N6" s="31">
        <f t="shared" si="0"/>
        <v>2498.3773748659764</v>
      </c>
      <c r="O6" s="31">
        <f t="shared" si="0"/>
        <v>438.73214333733353</v>
      </c>
      <c r="P6" s="30">
        <f t="shared" si="1"/>
        <v>0.85062452025768687</v>
      </c>
      <c r="Q6" s="30">
        <f t="shared" si="1"/>
        <v>0.14937547974231311</v>
      </c>
      <c r="R6" s="4">
        <f t="shared" si="2"/>
        <v>26752.141162104253</v>
      </c>
      <c r="S6" s="4">
        <f t="shared" si="2"/>
        <v>4697.8588378957475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160799.87849420859</v>
      </c>
      <c r="M7" s="15">
        <f t="shared" si="3"/>
        <v>9200.1215057914014</v>
      </c>
      <c r="N7" s="31">
        <f t="shared" si="0"/>
        <v>2479.6236485223685</v>
      </c>
      <c r="O7" s="31">
        <f t="shared" si="0"/>
        <v>623.89880701480638</v>
      </c>
      <c r="P7" s="30">
        <f t="shared" si="1"/>
        <v>0.79897074503144894</v>
      </c>
      <c r="Q7" s="30">
        <f t="shared" si="1"/>
        <v>0.20102925496855104</v>
      </c>
      <c r="R7" s="4">
        <f t="shared" si="2"/>
        <v>25127.629931239069</v>
      </c>
      <c r="S7" s="4">
        <f t="shared" si="2"/>
        <v>6322.3700687609298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156179.53090401908</v>
      </c>
      <c r="M8" s="15">
        <f t="shared" si="3"/>
        <v>13820.469095980923</v>
      </c>
      <c r="N8" s="31">
        <f t="shared" si="0"/>
        <v>2455.5898834807763</v>
      </c>
      <c r="O8" s="31">
        <f t="shared" si="0"/>
        <v>860.54820731088557</v>
      </c>
      <c r="P8" s="30">
        <f t="shared" si="1"/>
        <v>0.74049687203905101</v>
      </c>
      <c r="Q8" s="30">
        <f t="shared" si="1"/>
        <v>0.25950312796094893</v>
      </c>
      <c r="R8" s="4">
        <f t="shared" si="2"/>
        <v>23288.626625628156</v>
      </c>
      <c r="S8" s="4">
        <f t="shared" si="2"/>
        <v>8161.373374371844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150574.94431240371</v>
      </c>
      <c r="M9" s="15">
        <f t="shared" si="3"/>
        <v>19425.055687596294</v>
      </c>
      <c r="N9" s="31">
        <f t="shared" si="0"/>
        <v>2425.7106566814045</v>
      </c>
      <c r="O9" s="31">
        <f t="shared" si="0"/>
        <v>1179.5449863706281</v>
      </c>
      <c r="P9" s="30">
        <f t="shared" si="1"/>
        <v>0.6728262561231072</v>
      </c>
      <c r="Q9" s="30">
        <f t="shared" si="1"/>
        <v>0.3271737438768928</v>
      </c>
      <c r="R9" s="4">
        <f t="shared" si="2"/>
        <v>21160.385755071722</v>
      </c>
      <c r="S9" s="4">
        <f t="shared" si="2"/>
        <v>10289.614244928278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143878.96536968072</v>
      </c>
      <c r="M10" s="15">
        <f t="shared" si="3"/>
        <v>26121.034630319256</v>
      </c>
      <c r="N10" s="31">
        <f t="shared" si="0"/>
        <v>2388.9013787976478</v>
      </c>
      <c r="O10" s="31">
        <f t="shared" si="0"/>
        <v>1622.2678978126928</v>
      </c>
      <c r="P10" s="30">
        <f t="shared" si="1"/>
        <v>0.59556234455814372</v>
      </c>
      <c r="Q10" s="30">
        <f t="shared" si="1"/>
        <v>0.40443765544185628</v>
      </c>
      <c r="R10" s="4">
        <f t="shared" si="2"/>
        <v>18730.435736353618</v>
      </c>
      <c r="S10" s="4">
        <f t="shared" si="2"/>
        <v>12719.56426364638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135991.79251264341</v>
      </c>
      <c r="M11" s="15">
        <f t="shared" si="3"/>
        <v>34008.207487356573</v>
      </c>
      <c r="N11" s="31">
        <f t="shared" si="0"/>
        <v>2343.8636278793988</v>
      </c>
      <c r="O11" s="31">
        <f t="shared" si="0"/>
        <v>2221.9295630385732</v>
      </c>
      <c r="P11" s="30">
        <f t="shared" si="1"/>
        <v>0.51335299911123555</v>
      </c>
      <c r="Q11" s="30">
        <f t="shared" si="1"/>
        <v>0.48664700088876456</v>
      </c>
      <c r="R11" s="4">
        <f t="shared" si="2"/>
        <v>16144.951822048359</v>
      </c>
      <c r="S11" s="4">
        <f t="shared" si="2"/>
        <v>15305.048177951645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126978.26271985275</v>
      </c>
      <c r="M12" s="15">
        <f t="shared" si="3"/>
        <v>43021.737280147252</v>
      </c>
      <c r="N12" s="31">
        <f t="shared" si="0"/>
        <v>2289.9411990023518</v>
      </c>
      <c r="O12" s="31">
        <f t="shared" si="0"/>
        <v>2947.5964841293658</v>
      </c>
      <c r="P12" s="30">
        <f t="shared" si="1"/>
        <v>0.43721713093873371</v>
      </c>
      <c r="Q12" s="30">
        <f t="shared" si="1"/>
        <v>0.5627828690612664</v>
      </c>
      <c r="R12" s="4">
        <f t="shared" si="2"/>
        <v>13750.478768023175</v>
      </c>
      <c r="S12" s="4">
        <f t="shared" si="2"/>
        <v>17699.521231976829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117237.76288470317</v>
      </c>
      <c r="M13" s="15">
        <f t="shared" si="3"/>
        <v>52762.237115296841</v>
      </c>
      <c r="N13" s="31">
        <f t="shared" si="0"/>
        <v>2228.3637367339816</v>
      </c>
      <c r="O13" s="31">
        <f t="shared" si="0"/>
        <v>3647.9733023478866</v>
      </c>
      <c r="P13" s="30">
        <f t="shared" si="1"/>
        <v>0.37920965423081759</v>
      </c>
      <c r="Q13" s="30">
        <f t="shared" si="1"/>
        <v>0.62079034576918246</v>
      </c>
      <c r="R13" s="4">
        <f t="shared" si="2"/>
        <v>11926.143625559213</v>
      </c>
      <c r="S13" s="4">
        <f t="shared" si="2"/>
        <v>19523.856374440787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107474.9203765923</v>
      </c>
      <c r="M14" s="15">
        <f t="shared" si="3"/>
        <v>62525.079623407713</v>
      </c>
      <c r="N14" s="31">
        <f t="shared" si="0"/>
        <v>2162.7040539258887</v>
      </c>
      <c r="O14" s="31">
        <f t="shared" si="0"/>
        <v>4146.5751568614687</v>
      </c>
      <c r="P14" s="30">
        <f t="shared" si="1"/>
        <v>0.34278147814859461</v>
      </c>
      <c r="Q14" s="30">
        <f t="shared" si="1"/>
        <v>0.65721852185140539</v>
      </c>
      <c r="R14" s="4">
        <f t="shared" si="2"/>
        <v>10780.4774877733</v>
      </c>
      <c r="S14" s="4">
        <f t="shared" si="2"/>
        <v>20669.5225122267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98372.537594696027</v>
      </c>
      <c r="M15" s="15">
        <f t="shared" si="3"/>
        <v>71627.462405303988</v>
      </c>
      <c r="N15" s="31">
        <f t="shared" si="0"/>
        <v>2097.3753470037041</v>
      </c>
      <c r="O15" s="31">
        <f t="shared" si="0"/>
        <v>4434.3466894748299</v>
      </c>
      <c r="P15" s="30">
        <f t="shared" si="1"/>
        <v>0.32110603226687034</v>
      </c>
      <c r="Q15" s="30">
        <f t="shared" si="1"/>
        <v>0.67889396773312971</v>
      </c>
      <c r="R15" s="4">
        <f t="shared" si="2"/>
        <v>10098.784714793072</v>
      </c>
      <c r="S15" s="4">
        <f t="shared" si="2"/>
        <v>21351.21528520693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90272.402854470332</v>
      </c>
      <c r="M16" s="15">
        <f t="shared" si="3"/>
        <v>79727.597145529682</v>
      </c>
      <c r="N16" s="31">
        <f t="shared" si="0"/>
        <v>2035.3681787690393</v>
      </c>
      <c r="O16" s="31">
        <f t="shared" si="0"/>
        <v>4617.4179558455244</v>
      </c>
      <c r="P16" s="30">
        <f t="shared" si="1"/>
        <v>0.30594222294009765</v>
      </c>
      <c r="Q16" s="30">
        <f t="shared" si="1"/>
        <v>0.69405777705990235</v>
      </c>
      <c r="R16" s="4">
        <f t="shared" si="2"/>
        <v>9621.8829114660712</v>
      </c>
      <c r="S16" s="4">
        <f t="shared" si="2"/>
        <v>21828.117088533931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83193.891237859396</v>
      </c>
      <c r="M17" s="15">
        <f t="shared" si="3"/>
        <v>86806.108762140619</v>
      </c>
      <c r="N17" s="31">
        <f t="shared" si="0"/>
        <v>1977.7275954864947</v>
      </c>
      <c r="O17" s="31">
        <f t="shared" si="0"/>
        <v>4758.6898305723435</v>
      </c>
      <c r="P17" s="30">
        <f t="shared" si="1"/>
        <v>0.29358744721429331</v>
      </c>
      <c r="Q17" s="30">
        <f t="shared" si="1"/>
        <v>0.70641255278570669</v>
      </c>
      <c r="R17" s="4">
        <f t="shared" si="2"/>
        <v>9233.3252148895244</v>
      </c>
      <c r="S17" s="4">
        <f t="shared" si="2"/>
        <v>22216.674785110474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77036.34657374493</v>
      </c>
      <c r="M18" s="15">
        <f t="shared" si="3"/>
        <v>92963.653426255085</v>
      </c>
      <c r="N18" s="31">
        <f t="shared" si="0"/>
        <v>1924.5755001739801</v>
      </c>
      <c r="O18" s="31">
        <f t="shared" si="0"/>
        <v>4874.4525035734987</v>
      </c>
      <c r="P18" s="30">
        <f t="shared" si="1"/>
        <v>0.28306627051884409</v>
      </c>
      <c r="Q18" s="30">
        <f t="shared" si="1"/>
        <v>0.71693372948115597</v>
      </c>
      <c r="R18" s="4">
        <f t="shared" si="2"/>
        <v>8902.4342078176469</v>
      </c>
      <c r="S18" s="4">
        <f t="shared" si="2"/>
        <v>22547.565792182355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71687.056665419761</v>
      </c>
      <c r="M19" s="15">
        <f t="shared" si="3"/>
        <v>98312.943334580254</v>
      </c>
      <c r="N19" s="31">
        <f t="shared" si="0"/>
        <v>1875.8081242500832</v>
      </c>
      <c r="O19" s="31">
        <f t="shared" si="0"/>
        <v>4970.5082511564078</v>
      </c>
      <c r="P19" s="30">
        <f t="shared" si="1"/>
        <v>0.27398794057902554</v>
      </c>
      <c r="Q19" s="30">
        <f t="shared" si="1"/>
        <v>0.72601205942097446</v>
      </c>
      <c r="R19" s="4">
        <f t="shared" si="2"/>
        <v>8616.9207312103536</v>
      </c>
      <c r="S19" s="4">
        <f t="shared" si="2"/>
        <v>22833.079268789646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67041.871913527459</v>
      </c>
      <c r="M20" s="15">
        <f t="shared" si="3"/>
        <v>102958.12808647256</v>
      </c>
      <c r="N20" s="31">
        <f t="shared" si="0"/>
        <v>1831.2499989148143</v>
      </c>
      <c r="O20" s="31">
        <f t="shared" si="0"/>
        <v>5050.8352267160872</v>
      </c>
      <c r="P20" s="30">
        <f t="shared" si="1"/>
        <v>0.26608941024076582</v>
      </c>
      <c r="Q20" s="30">
        <f t="shared" si="1"/>
        <v>0.73391058975923418</v>
      </c>
      <c r="R20" s="4">
        <f t="shared" si="2"/>
        <v>8368.5119520720855</v>
      </c>
      <c r="S20" s="4">
        <f t="shared" si="2"/>
        <v>23081.488047927916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63007.637561596966</v>
      </c>
      <c r="M21" s="15">
        <f t="shared" si="4"/>
        <v>106992.36243840304</v>
      </c>
      <c r="N21" s="31">
        <f t="shared" si="0"/>
        <v>1790.6846186724742</v>
      </c>
      <c r="O21" s="31">
        <f t="shared" si="0"/>
        <v>5118.4490631032013</v>
      </c>
      <c r="P21" s="30">
        <f t="shared" si="1"/>
        <v>0.25917643240798621</v>
      </c>
      <c r="Q21" s="30">
        <f t="shared" si="1"/>
        <v>0.74082356759201384</v>
      </c>
      <c r="R21" s="4">
        <f t="shared" si="2"/>
        <v>8151.0987992311666</v>
      </c>
      <c r="S21" s="4">
        <f t="shared" si="2"/>
        <v>23298.901200768836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59502.323411932688</v>
      </c>
      <c r="M22" s="15">
        <f t="shared" si="4"/>
        <v>110497.67658806732</v>
      </c>
      <c r="N22" s="31">
        <f t="shared" si="0"/>
        <v>1753.8712576605919</v>
      </c>
      <c r="O22" s="31">
        <f t="shared" si="0"/>
        <v>5175.6810449234117</v>
      </c>
      <c r="P22" s="30">
        <f t="shared" si="1"/>
        <v>0.25310022654805275</v>
      </c>
      <c r="Q22" s="30">
        <f t="shared" si="1"/>
        <v>0.74689977345194725</v>
      </c>
      <c r="R22" s="4">
        <f t="shared" si="2"/>
        <v>7960.002124936259</v>
      </c>
      <c r="S22" s="4">
        <f t="shared" si="2"/>
        <v>23489.997875063742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56454.395705661402</v>
      </c>
      <c r="M23" s="15">
        <f t="shared" si="4"/>
        <v>113545.6042943386</v>
      </c>
      <c r="N23" s="31">
        <f t="shared" si="0"/>
        <v>1720.5567963807403</v>
      </c>
      <c r="O23" s="31">
        <f t="shared" si="0"/>
        <v>5224.360763969893</v>
      </c>
      <c r="P23" s="30">
        <f t="shared" si="1"/>
        <v>0.24774330025220243</v>
      </c>
      <c r="Q23" s="30">
        <f t="shared" si="1"/>
        <v>0.75225669974779752</v>
      </c>
      <c r="R23" s="4">
        <f t="shared" si="2"/>
        <v>7791.5267929317661</v>
      </c>
      <c r="S23" s="4">
        <f t="shared" si="2"/>
        <v>23658.473207068233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53801.859293045803</v>
      </c>
      <c r="M24" s="15">
        <f t="shared" si="4"/>
        <v>116198.14070695419</v>
      </c>
      <c r="N24" s="31">
        <f t="shared" si="0"/>
        <v>1690.4842642300737</v>
      </c>
      <c r="O24" s="31">
        <f t="shared" si="0"/>
        <v>5265.9423250155915</v>
      </c>
      <c r="P24" s="30">
        <f t="shared" si="1"/>
        <v>0.24301043683023829</v>
      </c>
      <c r="Q24" s="30">
        <f t="shared" si="1"/>
        <v>0.75698956316976174</v>
      </c>
      <c r="R24" s="4">
        <f t="shared" si="2"/>
        <v>7642.6782383109939</v>
      </c>
      <c r="S24" s="4">
        <f t="shared" si="2"/>
        <v>23807.321761689007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51491.193562143329</v>
      </c>
      <c r="M25" s="15">
        <f t="shared" si="4"/>
        <v>118508.80643785666</v>
      </c>
      <c r="N25" s="31">
        <f t="shared" si="0"/>
        <v>1663.3990578345515</v>
      </c>
      <c r="O25" s="31">
        <f t="shared" si="0"/>
        <v>5301.593901299615</v>
      </c>
      <c r="P25" s="30">
        <f t="shared" si="1"/>
        <v>0.238822791005568</v>
      </c>
      <c r="Q25" s="30">
        <f t="shared" si="1"/>
        <v>0.76117720899443209</v>
      </c>
      <c r="R25" s="4">
        <f t="shared" si="2"/>
        <v>7510.9767771251136</v>
      </c>
      <c r="S25" s="4">
        <f t="shared" si="2"/>
        <v>23939.02322287489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49476.299530271928</v>
      </c>
      <c r="M26" s="15">
        <f t="shared" si="4"/>
        <v>120523.70046972808</v>
      </c>
      <c r="N26" s="31">
        <f t="shared" si="0"/>
        <v>1639.0534391805711</v>
      </c>
      <c r="O26" s="31">
        <f t="shared" si="0"/>
        <v>5332.2627264292887</v>
      </c>
      <c r="P26" s="30">
        <f t="shared" si="1"/>
        <v>0.23511391539895601</v>
      </c>
      <c r="Q26" s="30">
        <f t="shared" si="1"/>
        <v>0.7648860846010439</v>
      </c>
      <c r="R26" s="4">
        <f t="shared" si="2"/>
        <v>7394.3326392971667</v>
      </c>
      <c r="S26" s="4">
        <f t="shared" si="2"/>
        <v>24055.667360702832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47717.516756468787</v>
      </c>
      <c r="M27" s="15">
        <f t="shared" si="4"/>
        <v>122282.48324353121</v>
      </c>
      <c r="N27" s="31">
        <f t="shared" si="0"/>
        <v>1617.209720681484</v>
      </c>
      <c r="O27" s="31">
        <f t="shared" si="0"/>
        <v>5358.7231681535768</v>
      </c>
      <c r="P27" s="30">
        <f t="shared" si="1"/>
        <v>0.23182701818559903</v>
      </c>
      <c r="Q27" s="30">
        <f t="shared" si="1"/>
        <v>0.76817298181440097</v>
      </c>
      <c r="R27" s="4">
        <f t="shared" si="2"/>
        <v>7290.9597219370899</v>
      </c>
      <c r="S27" s="4">
        <f t="shared" si="2"/>
        <v>24159.040278062912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46180.735878459149</v>
      </c>
      <c r="M28" s="15">
        <f t="shared" si="4"/>
        <v>123819.26412154085</v>
      </c>
      <c r="N28" s="31">
        <f t="shared" si="0"/>
        <v>1597.6424299092637</v>
      </c>
      <c r="O28" s="31">
        <f t="shared" si="0"/>
        <v>5381.6128715293844</v>
      </c>
      <c r="P28" s="30">
        <f t="shared" si="1"/>
        <v>0.22891302308140787</v>
      </c>
      <c r="Q28" s="30">
        <f t="shared" si="1"/>
        <v>0.77108697691859207</v>
      </c>
      <c r="R28" s="4">
        <f t="shared" si="2"/>
        <v>7199.3145759102772</v>
      </c>
      <c r="S28" s="4">
        <f t="shared" si="2"/>
        <v>24250.685424089719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44836.61431685448</v>
      </c>
      <c r="M29" s="15">
        <f t="shared" si="4"/>
        <v>125163.38568314552</v>
      </c>
      <c r="N29" s="31">
        <f t="shared" si="0"/>
        <v>1580.1396760803527</v>
      </c>
      <c r="O29" s="31">
        <f t="shared" si="0"/>
        <v>5401.4603149825789</v>
      </c>
      <c r="P29" s="30">
        <f t="shared" si="1"/>
        <v>0.22632916209795348</v>
      </c>
      <c r="Q29" s="30">
        <f t="shared" si="1"/>
        <v>0.77367083790204649</v>
      </c>
      <c r="R29" s="4">
        <f t="shared" si="2"/>
        <v>7118.0521479806366</v>
      </c>
      <c r="S29" s="4">
        <f t="shared" si="2"/>
        <v>24331.947852019362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43659.892816217034</v>
      </c>
      <c r="M30" s="15">
        <f t="shared" si="4"/>
        <v>126340.10718378297</v>
      </c>
      <c r="N30" s="31">
        <f t="shared" si="0"/>
        <v>1564.5038934690569</v>
      </c>
      <c r="O30" s="31">
        <f t="shared" si="0"/>
        <v>5418.7060753962114</v>
      </c>
      <c r="P30" s="30">
        <f t="shared" si="1"/>
        <v>0.22403792817979376</v>
      </c>
      <c r="Q30" s="30">
        <f t="shared" si="1"/>
        <v>0.77596207182020616</v>
      </c>
      <c r="R30" s="4">
        <f t="shared" si="2"/>
        <v>7045.9928412545141</v>
      </c>
      <c r="S30" s="4">
        <f t="shared" si="2"/>
        <v>24404.007158745484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42628.805486471392</v>
      </c>
      <c r="M31" s="15">
        <f>M30-($F$2*$F$3*$F$4*($F$5/2))*M30/SUM($L30:$M30)+S30</f>
        <v>127371.19451352861</v>
      </c>
      <c r="N31" s="31">
        <f t="shared" si="0"/>
        <v>1550.552103242044</v>
      </c>
      <c r="O31" s="31">
        <f t="shared" si="0"/>
        <v>5433.7194131033966</v>
      </c>
      <c r="P31" s="30">
        <f t="shared" si="1"/>
        <v>0.22200627504432691</v>
      </c>
      <c r="Q31" s="30">
        <f t="shared" si="1"/>
        <v>0.77799372495567309</v>
      </c>
      <c r="R31" s="4">
        <f t="shared" si="2"/>
        <v>6982.0973501440812</v>
      </c>
      <c r="S31" s="4">
        <f t="shared" si="2"/>
        <v>24467.902649855918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41724.573821618265</v>
      </c>
      <c r="M32" s="15">
        <f t="shared" si="5"/>
        <v>128275.42617838172</v>
      </c>
      <c r="N32" s="31">
        <f t="shared" si="0"/>
        <v>1538.1158092787387</v>
      </c>
      <c r="O32" s="31">
        <f t="shared" si="0"/>
        <v>5446.8113284094879</v>
      </c>
      <c r="P32" s="30">
        <f t="shared" si="1"/>
        <v>0.2202049898243896</v>
      </c>
      <c r="Q32" s="30">
        <f t="shared" si="1"/>
        <v>0.77979501017561048</v>
      </c>
      <c r="R32" s="4">
        <f t="shared" si="2"/>
        <v>6925.4469299770526</v>
      </c>
      <c r="S32" s="4">
        <f t="shared" si="2"/>
        <v>24524.55307002295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40930.974594595937</v>
      </c>
      <c r="M33" s="15">
        <f t="shared" si="5"/>
        <v>129069.02540540404</v>
      </c>
      <c r="N33" s="31">
        <f t="shared" si="0"/>
        <v>1527.0406225190463</v>
      </c>
      <c r="O33" s="31">
        <f t="shared" si="0"/>
        <v>5458.2449267166876</v>
      </c>
      <c r="P33" s="30">
        <f t="shared" si="1"/>
        <v>0.21860818885007802</v>
      </c>
      <c r="Q33" s="30">
        <f t="shared" si="1"/>
        <v>0.78139181114992196</v>
      </c>
      <c r="R33" s="4">
        <f t="shared" si="2"/>
        <v>6875.2275393349537</v>
      </c>
      <c r="S33" s="4">
        <f t="shared" si="2"/>
        <v>24574.772460665044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40233.971833930642</v>
      </c>
      <c r="M34" s="15">
        <f t="shared" si="5"/>
        <v>129766.02816606933</v>
      </c>
      <c r="N34" s="31">
        <f t="shared" si="0"/>
        <v>1517.1856907949191</v>
      </c>
      <c r="O34" s="31">
        <f t="shared" si="0"/>
        <v>5468.2437096173489</v>
      </c>
      <c r="P34" s="30">
        <f t="shared" si="1"/>
        <v>0.21719290308844544</v>
      </c>
      <c r="Q34" s="30">
        <f t="shared" si="1"/>
        <v>0.78280709691155459</v>
      </c>
      <c r="R34" s="4">
        <f t="shared" si="2"/>
        <v>6830.7168021316093</v>
      </c>
      <c r="S34" s="4">
        <f t="shared" si="2"/>
        <v>24619.283197868393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39621.403846785084</v>
      </c>
      <c r="M35" s="15">
        <f t="shared" si="5"/>
        <v>130378.59615321489</v>
      </c>
      <c r="N35" s="31">
        <f t="shared" si="0"/>
        <v>1508.4229961879003</v>
      </c>
      <c r="O35" s="31">
        <f t="shared" si="0"/>
        <v>5476.998253139911</v>
      </c>
      <c r="P35" s="30">
        <f t="shared" si="1"/>
        <v>0.21593873044278494</v>
      </c>
      <c r="Q35" s="30">
        <f t="shared" si="1"/>
        <v>0.78406126955721511</v>
      </c>
      <c r="R35" s="4">
        <f t="shared" si="2"/>
        <v>6791.2730724255862</v>
      </c>
      <c r="S35" s="4">
        <f t="shared" si="2"/>
        <v>24658.726927574415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39082.717207555426</v>
      </c>
      <c r="M36" s="15">
        <f t="shared" si="5"/>
        <v>130917.28279244456</v>
      </c>
      <c r="N36" s="31">
        <f t="shared" si="0"/>
        <v>1500.6365692814447</v>
      </c>
      <c r="O36" s="31">
        <f t="shared" si="0"/>
        <v>5484.671621548956</v>
      </c>
      <c r="P36" s="30">
        <f t="shared" si="1"/>
        <v>0.21482753921313408</v>
      </c>
      <c r="Q36" s="30">
        <f t="shared" si="1"/>
        <v>0.78517246078686587</v>
      </c>
      <c r="R36" s="4">
        <f t="shared" si="2"/>
        <v>6756.3261082530671</v>
      </c>
      <c r="S36" s="4">
        <f t="shared" si="2"/>
        <v>24693.67389174693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38608.740632410736</v>
      </c>
      <c r="M37" s="15">
        <f t="shared" si="5"/>
        <v>131391.25936758926</v>
      </c>
      <c r="N37" s="31">
        <f t="shared" si="0"/>
        <v>1493.7216589666943</v>
      </c>
      <c r="O37" s="31">
        <f t="shared" si="0"/>
        <v>5491.4037825149726</v>
      </c>
      <c r="P37" s="30">
        <f t="shared" si="1"/>
        <v>0.21384321176197088</v>
      </c>
      <c r="Q37" s="30">
        <f t="shared" si="1"/>
        <v>0.78615678823802915</v>
      </c>
      <c r="R37" s="4">
        <f t="shared" si="2"/>
        <v>6725.369009913984</v>
      </c>
      <c r="S37" s="4">
        <f t="shared" si="2"/>
        <v>24724.630990086018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38191.492625328734</v>
      </c>
      <c r="M38" s="15">
        <f t="shared" si="5"/>
        <v>131808.50737467126</v>
      </c>
      <c r="N38" s="31">
        <f t="shared" si="0"/>
        <v>1487.5838874965639</v>
      </c>
      <c r="O38" s="31">
        <f t="shared" si="0"/>
        <v>5497.3152282437786</v>
      </c>
      <c r="P38" s="30">
        <f t="shared" si="1"/>
        <v>0.21297142060997284</v>
      </c>
      <c r="Q38" s="30">
        <f t="shared" si="1"/>
        <v>0.78702857939002713</v>
      </c>
      <c r="R38" s="4">
        <f t="shared" si="2"/>
        <v>6697.9511781836463</v>
      </c>
      <c r="S38" s="4">
        <f t="shared" si="2"/>
        <v>24752.048821816352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37824.017667826563</v>
      </c>
      <c r="M39" s="15">
        <f t="shared" si="5"/>
        <v>132175.98233217344</v>
      </c>
      <c r="N39" s="31">
        <f t="shared" si="0"/>
        <v>1482.1384130703705</v>
      </c>
      <c r="O39" s="31">
        <f t="shared" si="0"/>
        <v>5502.5099612694285</v>
      </c>
      <c r="P39" s="30">
        <f t="shared" si="1"/>
        <v>0.21219943132934946</v>
      </c>
      <c r="Q39" s="30">
        <f t="shared" si="1"/>
        <v>0.78780056867065062</v>
      </c>
      <c r="R39" s="4">
        <f t="shared" si="2"/>
        <v>6673.6721153080407</v>
      </c>
      <c r="S39" s="4">
        <f t="shared" si="2"/>
        <v>24776.327884691964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37500.246514586695</v>
      </c>
      <c r="M40" s="15">
        <f t="shared" si="5"/>
        <v>132499.75348541333</v>
      </c>
      <c r="N40" s="31">
        <f t="shared" si="0"/>
        <v>1477.3091161821892</v>
      </c>
      <c r="O40" s="31">
        <f t="shared" si="0"/>
        <v>5507.0779688916691</v>
      </c>
      <c r="P40" s="30">
        <f t="shared" si="1"/>
        <v>0.2115159280532011</v>
      </c>
      <c r="Q40" s="30">
        <f t="shared" si="1"/>
        <v>0.78848407194679881</v>
      </c>
      <c r="R40" s="4">
        <f t="shared" si="2"/>
        <v>6652.1759372731749</v>
      </c>
      <c r="S40" s="4">
        <f t="shared" si="2"/>
        <v>24797.824062726824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37214.876846661333</v>
      </c>
      <c r="M41" s="15">
        <f t="shared" si="5"/>
        <v>132785.12315333867</v>
      </c>
      <c r="N41" s="31">
        <f t="shared" si="0"/>
        <v>1473.027821099314</v>
      </c>
      <c r="O41" s="31">
        <f t="shared" si="0"/>
        <v>5511.0972837404215</v>
      </c>
      <c r="P41" s="30">
        <f t="shared" si="1"/>
        <v>0.21091085840924603</v>
      </c>
      <c r="Q41" s="30">
        <f t="shared" si="1"/>
        <v>0.78908914159075405</v>
      </c>
      <c r="R41" s="4">
        <f t="shared" si="2"/>
        <v>6633.1464969707877</v>
      </c>
      <c r="S41" s="4">
        <f t="shared" si="2"/>
        <v>24816.853503029215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36963.271126999774</v>
      </c>
      <c r="M42" s="15">
        <f t="shared" si="5"/>
        <v>133036.72887300025</v>
      </c>
      <c r="N42" s="31">
        <f t="shared" si="0"/>
        <v>1469.2335599799956</v>
      </c>
      <c r="O42" s="31">
        <f t="shared" si="0"/>
        <v>5514.6357075732112</v>
      </c>
      <c r="P42" s="30">
        <f t="shared" si="1"/>
        <v>0.21037529536900115</v>
      </c>
      <c r="Q42" s="30">
        <f t="shared" si="1"/>
        <v>0.78962470463099887</v>
      </c>
      <c r="R42" s="4">
        <f t="shared" si="2"/>
        <v>6616.3030393550862</v>
      </c>
      <c r="S42" s="4">
        <f t="shared" si="2"/>
        <v>24833.696960644913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36741.369007859903</v>
      </c>
      <c r="M43" s="23">
        <f>M42-($F$2*$F$3*$F$4*($F$5/2))*M42/SUM($L42:$M42)+S42</f>
        <v>133258.63099214013</v>
      </c>
      <c r="N43" s="32">
        <f t="shared" si="0"/>
        <v>1465.8718841316265</v>
      </c>
      <c r="O43" s="32">
        <f t="shared" si="0"/>
        <v>5517.7522596365661</v>
      </c>
      <c r="P43" s="33">
        <f t="shared" si="1"/>
        <v>0.2099013139817513</v>
      </c>
      <c r="Q43" s="33">
        <f t="shared" si="1"/>
        <v>0.79009868601824862</v>
      </c>
      <c r="R43" s="24">
        <f t="shared" si="2"/>
        <v>6601.3963247260781</v>
      </c>
      <c r="S43" s="24">
        <f t="shared" si="2"/>
        <v>24848.60367527392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C53F-EAE7-4715-A8C2-EA25826B29E6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101796</v>
      </c>
      <c r="M3" s="29">
        <f>F2*F3*F4*0.002</f>
        <v>204</v>
      </c>
      <c r="N3" s="31">
        <f>IF($F$6=1,J3^$F$7*LOG(L3)^$F$8,EXP(J3*$F$7+LOG(L3)*$F$8))</f>
        <v>1104.4399892957522</v>
      </c>
      <c r="O3" s="31">
        <f>IF($F$6=1,K3^$F$7*LOG(M3)^$F$8,EXP(K3*$F$7+LOG(M3)*$F$8))</f>
        <v>19.039979993430727</v>
      </c>
      <c r="P3" s="30">
        <f>N3/SUM($N3:$O3)</f>
        <v>0.98305267515763795</v>
      </c>
      <c r="Q3" s="30">
        <f>O3/SUM($N3:$O3)</f>
        <v>1.6947324842362055E-2</v>
      </c>
      <c r="R3" s="4">
        <f>$F$2*$F$3*$F$4*($F$5/2)*P3</f>
        <v>16043.419658572651</v>
      </c>
      <c r="S3" s="4">
        <f>$F$2*$F$3*$F$4*($F$5/2)*Q3</f>
        <v>276.58034142734874</v>
      </c>
    </row>
    <row r="4" spans="2:19" x14ac:dyDescent="0.3">
      <c r="B4" t="s">
        <v>29</v>
      </c>
      <c r="F4" s="17">
        <f>'Total market'!E6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101552.05965857265</v>
      </c>
      <c r="M4" s="15">
        <f>M3-($F$2*$F$3*$F$4*($F$5/2))*M3/SUM($L3:$M3)+S3</f>
        <v>447.94034142734876</v>
      </c>
      <c r="N4" s="31">
        <f t="shared" ref="N4:O43" si="0">IF($F$6=1,J4^$F$7*LOG(L4)^$F$8,EXP(J4*$F$7+LOG(L4)*$F$8))</f>
        <v>1103.4062437786474</v>
      </c>
      <c r="O4" s="31">
        <f t="shared" si="0"/>
        <v>35.504717511797253</v>
      </c>
      <c r="P4" s="30">
        <f t="shared" ref="P4:Q43" si="1">N4/SUM($N4:$O4)</f>
        <v>0.96882573026466567</v>
      </c>
      <c r="Q4" s="30">
        <f t="shared" si="1"/>
        <v>3.1174269735334343E-2</v>
      </c>
      <c r="R4" s="4">
        <f t="shared" ref="R4:S43" si="2">$F$2*$F$3*$F$4*($F$5/2)*P4</f>
        <v>15811.235917919345</v>
      </c>
      <c r="S4" s="4">
        <f t="shared" si="2"/>
        <v>508.76408208065646</v>
      </c>
    </row>
    <row r="5" spans="2:19" x14ac:dyDescent="0.3">
      <c r="B5" t="s">
        <v>40</v>
      </c>
      <c r="F5" s="16">
        <v>0.32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101114.96603112036</v>
      </c>
      <c r="M5" s="15">
        <f t="shared" si="3"/>
        <v>885.03396887962936</v>
      </c>
      <c r="N5" s="31">
        <f t="shared" si="0"/>
        <v>1101.5496394909524</v>
      </c>
      <c r="O5" s="31">
        <f t="shared" si="0"/>
        <v>57.313932241842572</v>
      </c>
      <c r="P5" s="30">
        <f t="shared" si="1"/>
        <v>0.95054298569749351</v>
      </c>
      <c r="Q5" s="30">
        <f t="shared" si="1"/>
        <v>4.9457014302506472E-2</v>
      </c>
      <c r="R5" s="4">
        <f t="shared" si="2"/>
        <v>15512.861526583094</v>
      </c>
      <c r="S5" s="4">
        <f t="shared" si="2"/>
        <v>807.13847341690564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100449.43299272419</v>
      </c>
      <c r="M6" s="15">
        <f t="shared" si="3"/>
        <v>1550.5670072757944</v>
      </c>
      <c r="N6" s="31">
        <f t="shared" si="0"/>
        <v>1098.7119513309306</v>
      </c>
      <c r="O6" s="31">
        <f t="shared" si="0"/>
        <v>82.236670480392263</v>
      </c>
      <c r="P6" s="30">
        <f t="shared" si="1"/>
        <v>0.93036388801211445</v>
      </c>
      <c r="Q6" s="30">
        <f t="shared" si="1"/>
        <v>6.9636111987885455E-2</v>
      </c>
      <c r="R6" s="4">
        <f t="shared" si="2"/>
        <v>15183.538652357707</v>
      </c>
      <c r="S6" s="4">
        <f t="shared" si="2"/>
        <v>1136.4613476422905</v>
      </c>
    </row>
    <row r="7" spans="2:19" ht="14.4" customHeight="1" x14ac:dyDescent="0.3">
      <c r="B7" t="s">
        <v>42</v>
      </c>
      <c r="F7" s="1">
        <v>2.2999999999999998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99561.062366246028</v>
      </c>
      <c r="M7" s="15">
        <f t="shared" si="3"/>
        <v>2438.9376337539579</v>
      </c>
      <c r="N7" s="31">
        <f t="shared" si="0"/>
        <v>1094.9036650462199</v>
      </c>
      <c r="O7" s="31">
        <f t="shared" si="0"/>
        <v>108.16700575071675</v>
      </c>
      <c r="P7" s="30">
        <f t="shared" si="1"/>
        <v>0.91009089625710449</v>
      </c>
      <c r="Q7" s="30">
        <f t="shared" si="1"/>
        <v>8.9909103742895582E-2</v>
      </c>
      <c r="R7" s="4">
        <f t="shared" si="2"/>
        <v>14852.683426915944</v>
      </c>
      <c r="S7" s="4">
        <f t="shared" si="2"/>
        <v>1467.316573084056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98483.975814562611</v>
      </c>
      <c r="M8" s="15">
        <f t="shared" si="3"/>
        <v>3516.0241854373808</v>
      </c>
      <c r="N8" s="31">
        <f t="shared" si="0"/>
        <v>1090.2545396358832</v>
      </c>
      <c r="O8" s="31">
        <f t="shared" si="0"/>
        <v>133.79788244730699</v>
      </c>
      <c r="P8" s="30">
        <f t="shared" si="1"/>
        <v>0.89069268600473894</v>
      </c>
      <c r="Q8" s="30">
        <f t="shared" si="1"/>
        <v>0.10930731399526096</v>
      </c>
      <c r="R8" s="4">
        <f t="shared" si="2"/>
        <v>14536.104635597339</v>
      </c>
      <c r="S8" s="4">
        <f t="shared" si="2"/>
        <v>1783.895364402659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97262.644319829924</v>
      </c>
      <c r="M9" s="15">
        <f t="shared" si="3"/>
        <v>4737.3556801700588</v>
      </c>
      <c r="N9" s="31">
        <f t="shared" si="0"/>
        <v>1084.939807637686</v>
      </c>
      <c r="O9" s="31">
        <f t="shared" si="0"/>
        <v>158.60883911791922</v>
      </c>
      <c r="P9" s="30">
        <f t="shared" si="1"/>
        <v>0.87245465665398247</v>
      </c>
      <c r="Q9" s="30">
        <f t="shared" si="1"/>
        <v>0.12754534334601761</v>
      </c>
      <c r="R9" s="4">
        <f t="shared" si="2"/>
        <v>14238.459996592994</v>
      </c>
      <c r="S9" s="4">
        <f t="shared" si="2"/>
        <v>2081.5400034070076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95939.081225250135</v>
      </c>
      <c r="M10" s="15">
        <f t="shared" si="3"/>
        <v>6060.9187747498563</v>
      </c>
      <c r="N10" s="31">
        <f t="shared" si="0"/>
        <v>1079.1275557099409</v>
      </c>
      <c r="O10" s="31">
        <f t="shared" si="0"/>
        <v>182.68046406523155</v>
      </c>
      <c r="P10" s="30">
        <f t="shared" si="1"/>
        <v>0.855223250128192</v>
      </c>
      <c r="Q10" s="30">
        <f t="shared" si="1"/>
        <v>0.14477674987180805</v>
      </c>
      <c r="R10" s="4">
        <f t="shared" si="2"/>
        <v>13957.243442092093</v>
      </c>
      <c r="S10" s="4">
        <f t="shared" si="2"/>
        <v>2362.7565579079073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94546.071671302198</v>
      </c>
      <c r="M11" s="15">
        <f t="shared" si="3"/>
        <v>7453.9283286977861</v>
      </c>
      <c r="N11" s="31">
        <f t="shared" si="0"/>
        <v>1072.949840272807</v>
      </c>
      <c r="O11" s="31">
        <f t="shared" si="0"/>
        <v>206.58647054218443</v>
      </c>
      <c r="P11" s="30">
        <f t="shared" si="1"/>
        <v>0.83854583195798438</v>
      </c>
      <c r="Q11" s="30">
        <f t="shared" si="1"/>
        <v>0.16145416804201568</v>
      </c>
      <c r="R11" s="4">
        <f t="shared" si="2"/>
        <v>13685.067977554305</v>
      </c>
      <c r="S11" s="4">
        <f t="shared" si="2"/>
        <v>2634.932022445696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93103.768181448162</v>
      </c>
      <c r="M12" s="15">
        <f t="shared" si="3"/>
        <v>8896.2318185518361</v>
      </c>
      <c r="N12" s="31">
        <f t="shared" si="0"/>
        <v>1066.4865425446037</v>
      </c>
      <c r="O12" s="31">
        <f t="shared" si="0"/>
        <v>231.42168191826855</v>
      </c>
      <c r="P12" s="30">
        <f t="shared" si="1"/>
        <v>0.82169642078195437</v>
      </c>
      <c r="Q12" s="30">
        <f t="shared" si="1"/>
        <v>0.17830357921804552</v>
      </c>
      <c r="R12" s="4">
        <f t="shared" si="2"/>
        <v>13410.085587161495</v>
      </c>
      <c r="S12" s="4">
        <f t="shared" si="2"/>
        <v>2909.9144128385028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91617.250859577951</v>
      </c>
      <c r="M13" s="15">
        <f t="shared" si="3"/>
        <v>10382.749140422045</v>
      </c>
      <c r="N13" s="31">
        <f t="shared" si="0"/>
        <v>1059.7519721143481</v>
      </c>
      <c r="O13" s="31">
        <f t="shared" si="0"/>
        <v>258.97407922420882</v>
      </c>
      <c r="P13" s="30">
        <f t="shared" si="1"/>
        <v>0.80361798497774406</v>
      </c>
      <c r="Q13" s="30">
        <f t="shared" si="1"/>
        <v>0.19638201502225602</v>
      </c>
      <c r="R13" s="4">
        <f t="shared" si="2"/>
        <v>13115.045514836784</v>
      </c>
      <c r="S13" s="4">
        <f t="shared" si="2"/>
        <v>3204.9544851632181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90073.536236882268</v>
      </c>
      <c r="M14" s="15">
        <f t="shared" si="3"/>
        <v>11926.463763117736</v>
      </c>
      <c r="N14" s="31">
        <f t="shared" si="0"/>
        <v>1052.6775594033131</v>
      </c>
      <c r="O14" s="31">
        <f t="shared" si="0"/>
        <v>292.05065146096427</v>
      </c>
      <c r="P14" s="30">
        <f t="shared" si="1"/>
        <v>0.78281808241885642</v>
      </c>
      <c r="Q14" s="30">
        <f t="shared" si="1"/>
        <v>0.21718191758114366</v>
      </c>
      <c r="R14" s="4">
        <f t="shared" si="2"/>
        <v>12775.591105075737</v>
      </c>
      <c r="S14" s="4">
        <f t="shared" si="2"/>
        <v>3544.4088949242646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88437.361544056839</v>
      </c>
      <c r="M15" s="15">
        <f t="shared" si="3"/>
        <v>13562.638455943163</v>
      </c>
      <c r="N15" s="31">
        <f t="shared" si="0"/>
        <v>1045.0870731719399</v>
      </c>
      <c r="O15" s="31">
        <f t="shared" si="0"/>
        <v>334.96669977330697</v>
      </c>
      <c r="P15" s="30">
        <f t="shared" si="1"/>
        <v>0.75727996521582153</v>
      </c>
      <c r="Q15" s="30">
        <f t="shared" si="1"/>
        <v>0.24272003478417839</v>
      </c>
      <c r="R15" s="4">
        <f t="shared" si="2"/>
        <v>12358.809032322208</v>
      </c>
      <c r="S15" s="4">
        <f t="shared" si="2"/>
        <v>3961.1909676777914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86646.192729329967</v>
      </c>
      <c r="M16" s="15">
        <f t="shared" si="3"/>
        <v>15353.807270670048</v>
      </c>
      <c r="N16" s="31">
        <f t="shared" si="0"/>
        <v>1036.6651696518095</v>
      </c>
      <c r="O16" s="31">
        <f t="shared" si="0"/>
        <v>394.1609091176561</v>
      </c>
      <c r="P16" s="30">
        <f t="shared" si="1"/>
        <v>0.72452213796896892</v>
      </c>
      <c r="Q16" s="30">
        <f t="shared" si="1"/>
        <v>0.27547786203103114</v>
      </c>
      <c r="R16" s="4">
        <f t="shared" si="2"/>
        <v>11824.201291653573</v>
      </c>
      <c r="S16" s="4">
        <f t="shared" si="2"/>
        <v>4495.7987083464286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84607.003184290748</v>
      </c>
      <c r="M17" s="15">
        <f t="shared" si="3"/>
        <v>17392.99681570927</v>
      </c>
      <c r="N17" s="31">
        <f t="shared" si="0"/>
        <v>1026.9291024968857</v>
      </c>
      <c r="O17" s="31">
        <f t="shared" si="0"/>
        <v>478.68946103740063</v>
      </c>
      <c r="P17" s="30">
        <f t="shared" si="1"/>
        <v>0.68206458618992727</v>
      </c>
      <c r="Q17" s="30">
        <f t="shared" si="1"/>
        <v>0.31793541381007273</v>
      </c>
      <c r="R17" s="4">
        <f t="shared" si="2"/>
        <v>11131.294046619612</v>
      </c>
      <c r="S17" s="4">
        <f t="shared" si="2"/>
        <v>5188.7059533803867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82201.17672142385</v>
      </c>
      <c r="M18" s="15">
        <f t="shared" si="3"/>
        <v>19798.823278576176</v>
      </c>
      <c r="N18" s="31">
        <f t="shared" si="0"/>
        <v>1015.231593686757</v>
      </c>
      <c r="O18" s="31">
        <f t="shared" si="0"/>
        <v>599.7392488408442</v>
      </c>
      <c r="P18" s="30">
        <f t="shared" si="1"/>
        <v>0.62863772332744505</v>
      </c>
      <c r="Q18" s="30">
        <f t="shared" si="1"/>
        <v>0.37136227667255495</v>
      </c>
      <c r="R18" s="4">
        <f t="shared" si="2"/>
        <v>10259.367644703903</v>
      </c>
      <c r="S18" s="4">
        <f t="shared" si="2"/>
        <v>6060.6323552960966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79308.356090699948</v>
      </c>
      <c r="M19" s="15">
        <f t="shared" si="3"/>
        <v>22691.643909300084</v>
      </c>
      <c r="N19" s="31">
        <f t="shared" si="0"/>
        <v>1000.8488185769398</v>
      </c>
      <c r="O19" s="31">
        <f t="shared" si="0"/>
        <v>767.20570685153882</v>
      </c>
      <c r="P19" s="30">
        <f t="shared" si="1"/>
        <v>0.5660735029279651</v>
      </c>
      <c r="Q19" s="30">
        <f t="shared" si="1"/>
        <v>0.4339264970720349</v>
      </c>
      <c r="R19" s="4">
        <f t="shared" si="2"/>
        <v>9238.3195677843905</v>
      </c>
      <c r="S19" s="4">
        <f t="shared" si="2"/>
        <v>7081.6804322156095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75857.338683972353</v>
      </c>
      <c r="M20" s="15">
        <f t="shared" si="3"/>
        <v>26142.661316027683</v>
      </c>
      <c r="N20" s="31">
        <f t="shared" si="0"/>
        <v>983.2093739197453</v>
      </c>
      <c r="O20" s="31">
        <f t="shared" si="0"/>
        <v>981.33769129431892</v>
      </c>
      <c r="P20" s="30">
        <f t="shared" si="1"/>
        <v>0.50047636492364267</v>
      </c>
      <c r="Q20" s="30">
        <f t="shared" si="1"/>
        <v>0.49952363507635728</v>
      </c>
      <c r="R20" s="4">
        <f t="shared" si="2"/>
        <v>8167.7742755538484</v>
      </c>
      <c r="S20" s="4">
        <f t="shared" si="2"/>
        <v>8152.2257244461507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71887.938770090623</v>
      </c>
      <c r="M21" s="15">
        <f t="shared" si="4"/>
        <v>30112.061229909406</v>
      </c>
      <c r="N21" s="31">
        <f t="shared" si="0"/>
        <v>962.22321081029759</v>
      </c>
      <c r="O21" s="31">
        <f t="shared" si="0"/>
        <v>1222.8700995872337</v>
      </c>
      <c r="P21" s="30">
        <f t="shared" si="1"/>
        <v>0.44035795003886657</v>
      </c>
      <c r="Q21" s="30">
        <f t="shared" si="1"/>
        <v>0.55964204996113343</v>
      </c>
      <c r="R21" s="4">
        <f t="shared" si="2"/>
        <v>7186.6417446343021</v>
      </c>
      <c r="S21" s="4">
        <f t="shared" si="2"/>
        <v>9133.3582553656979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67572.510311510428</v>
      </c>
      <c r="M22" s="15">
        <f t="shared" si="4"/>
        <v>34427.489688489601</v>
      </c>
      <c r="N22" s="31">
        <f t="shared" si="0"/>
        <v>938.48387785208718</v>
      </c>
      <c r="O22" s="31">
        <f t="shared" si="0"/>
        <v>1454.9261807621569</v>
      </c>
      <c r="P22" s="30">
        <f t="shared" si="1"/>
        <v>0.39211161266509348</v>
      </c>
      <c r="Q22" s="30">
        <f t="shared" si="1"/>
        <v>0.60788838733490658</v>
      </c>
      <c r="R22" s="4">
        <f t="shared" si="2"/>
        <v>6399.2615186943258</v>
      </c>
      <c r="S22" s="4">
        <f t="shared" si="2"/>
        <v>9920.738481305676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63160.170180363086</v>
      </c>
      <c r="M23" s="15">
        <f t="shared" si="4"/>
        <v>38839.829819636943</v>
      </c>
      <c r="N23" s="31">
        <f t="shared" si="0"/>
        <v>913.11151205424665</v>
      </c>
      <c r="O23" s="31">
        <f t="shared" si="0"/>
        <v>1644.0006490167971</v>
      </c>
      <c r="P23" s="30">
        <f t="shared" si="1"/>
        <v>0.35708700070152216</v>
      </c>
      <c r="Q23" s="30">
        <f t="shared" si="1"/>
        <v>0.64291299929847778</v>
      </c>
      <c r="R23" s="4">
        <f t="shared" si="2"/>
        <v>5827.6598514488414</v>
      </c>
      <c r="S23" s="4">
        <f t="shared" si="2"/>
        <v>10492.340148551157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58882.202802953834</v>
      </c>
      <c r="M24" s="15">
        <f t="shared" si="4"/>
        <v>43117.797197046195</v>
      </c>
      <c r="N24" s="31">
        <f t="shared" si="0"/>
        <v>887.32750123290646</v>
      </c>
      <c r="O24" s="31">
        <f t="shared" si="0"/>
        <v>1780.0320391589837</v>
      </c>
      <c r="P24" s="30">
        <f t="shared" si="1"/>
        <v>0.33266137833917198</v>
      </c>
      <c r="Q24" s="30">
        <f t="shared" si="1"/>
        <v>0.66733862166082802</v>
      </c>
      <c r="R24" s="4">
        <f t="shared" si="2"/>
        <v>5429.0336944952869</v>
      </c>
      <c r="S24" s="4">
        <f t="shared" si="2"/>
        <v>10890.966305504713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54890.084048976511</v>
      </c>
      <c r="M25" s="15">
        <f t="shared" si="4"/>
        <v>47109.915951023519</v>
      </c>
      <c r="N25" s="31">
        <f t="shared" si="0"/>
        <v>862.08805750929321</v>
      </c>
      <c r="O25" s="31">
        <f t="shared" si="0"/>
        <v>1873.8809317035202</v>
      </c>
      <c r="P25" s="30">
        <f t="shared" si="1"/>
        <v>0.3150942356833259</v>
      </c>
      <c r="Q25" s="30">
        <f t="shared" si="1"/>
        <v>0.68490576431667405</v>
      </c>
      <c r="R25" s="4">
        <f t="shared" si="2"/>
        <v>5142.3379263518782</v>
      </c>
      <c r="S25" s="4">
        <f t="shared" si="2"/>
        <v>11177.66207364812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51250.008527492151</v>
      </c>
      <c r="M26" s="15">
        <f t="shared" si="4"/>
        <v>50749.991472507878</v>
      </c>
      <c r="N26" s="31">
        <f t="shared" si="0"/>
        <v>837.96302659647779</v>
      </c>
      <c r="O26" s="31">
        <f t="shared" si="0"/>
        <v>1941.7000970160436</v>
      </c>
      <c r="P26" s="30">
        <f t="shared" si="1"/>
        <v>0.30146207987514673</v>
      </c>
      <c r="Q26" s="30">
        <f t="shared" si="1"/>
        <v>0.69853792012485327</v>
      </c>
      <c r="R26" s="4">
        <f t="shared" si="2"/>
        <v>4919.8611435623943</v>
      </c>
      <c r="S26" s="4">
        <f t="shared" si="2"/>
        <v>11400.138856437605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47969.868306655808</v>
      </c>
      <c r="M27" s="15">
        <f t="shared" si="4"/>
        <v>54030.131693344221</v>
      </c>
      <c r="N27" s="31">
        <f t="shared" si="0"/>
        <v>815.20815659598838</v>
      </c>
      <c r="O27" s="31">
        <f t="shared" si="0"/>
        <v>1994.9498436544682</v>
      </c>
      <c r="P27" s="30">
        <f t="shared" si="1"/>
        <v>0.29009335294433003</v>
      </c>
      <c r="Q27" s="30">
        <f t="shared" si="1"/>
        <v>0.70990664705566997</v>
      </c>
      <c r="R27" s="4">
        <f t="shared" si="2"/>
        <v>4734.3235200514664</v>
      </c>
      <c r="S27" s="4">
        <f t="shared" si="2"/>
        <v>11585.676479948534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45029.012897642351</v>
      </c>
      <c r="M28" s="15">
        <f t="shared" si="4"/>
        <v>56970.987102357678</v>
      </c>
      <c r="N28" s="31">
        <f t="shared" si="0"/>
        <v>793.89546894835621</v>
      </c>
      <c r="O28" s="31">
        <f t="shared" si="0"/>
        <v>2039.4031138629912</v>
      </c>
      <c r="P28" s="30">
        <f t="shared" si="1"/>
        <v>0.2802018374500479</v>
      </c>
      <c r="Q28" s="30">
        <f t="shared" si="1"/>
        <v>0.7197981625499521</v>
      </c>
      <c r="R28" s="4">
        <f t="shared" si="2"/>
        <v>4572.8939871847815</v>
      </c>
      <c r="S28" s="4">
        <f t="shared" si="2"/>
        <v>11747.106012815218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42397.264821204357</v>
      </c>
      <c r="M29" s="15">
        <f t="shared" si="4"/>
        <v>59602.735178795672</v>
      </c>
      <c r="N29" s="31">
        <f t="shared" si="0"/>
        <v>774.01291816071409</v>
      </c>
      <c r="O29" s="31">
        <f t="shared" si="0"/>
        <v>2077.5801511028035</v>
      </c>
      <c r="P29" s="30">
        <f t="shared" si="1"/>
        <v>0.27143175739328712</v>
      </c>
      <c r="Q29" s="30">
        <f t="shared" si="1"/>
        <v>0.72856824260671293</v>
      </c>
      <c r="R29" s="4">
        <f t="shared" si="2"/>
        <v>4429.7662806584458</v>
      </c>
      <c r="S29" s="4">
        <f t="shared" si="2"/>
        <v>11890.233719341555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40043.468730470115</v>
      </c>
      <c r="M30" s="15">
        <f t="shared" si="4"/>
        <v>61956.531269529922</v>
      </c>
      <c r="N30" s="31">
        <f t="shared" si="0"/>
        <v>755.51539027844979</v>
      </c>
      <c r="O30" s="31">
        <f t="shared" si="0"/>
        <v>2110.7209350775861</v>
      </c>
      <c r="P30" s="30">
        <f t="shared" si="1"/>
        <v>0.26359145043094162</v>
      </c>
      <c r="Q30" s="30">
        <f t="shared" si="1"/>
        <v>0.73640854956905832</v>
      </c>
      <c r="R30" s="4">
        <f t="shared" si="2"/>
        <v>4301.8124710329676</v>
      </c>
      <c r="S30" s="4">
        <f t="shared" si="2"/>
        <v>12018.187528967032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37938.326204627861</v>
      </c>
      <c r="M31" s="15">
        <f>M30-($F$2*$F$3*$F$4*($F$5/2))*M30/SUM($L30:$M30)+S30</f>
        <v>64061.67379537216</v>
      </c>
      <c r="N31" s="31">
        <f t="shared" si="0"/>
        <v>738.34447404017237</v>
      </c>
      <c r="O31" s="31">
        <f t="shared" si="0"/>
        <v>2139.6361637137484</v>
      </c>
      <c r="P31" s="30">
        <f t="shared" si="1"/>
        <v>0.25654949319478498</v>
      </c>
      <c r="Q31" s="30">
        <f t="shared" si="1"/>
        <v>0.74345050680521507</v>
      </c>
      <c r="R31" s="4">
        <f t="shared" si="2"/>
        <v>4186.8877289388911</v>
      </c>
      <c r="S31" s="4">
        <f t="shared" si="2"/>
        <v>12133.112271061111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36055.081740826296</v>
      </c>
      <c r="M32" s="15">
        <f t="shared" si="5"/>
        <v>65944.918259173734</v>
      </c>
      <c r="N32" s="31">
        <f t="shared" si="0"/>
        <v>722.43541345152846</v>
      </c>
      <c r="O32" s="31">
        <f t="shared" si="0"/>
        <v>2164.957706447402</v>
      </c>
      <c r="P32" s="30">
        <f t="shared" si="1"/>
        <v>0.25020334379574072</v>
      </c>
      <c r="Q32" s="30">
        <f t="shared" si="1"/>
        <v>0.74979665620425928</v>
      </c>
      <c r="R32" s="4">
        <f t="shared" si="2"/>
        <v>4083.3185707464886</v>
      </c>
      <c r="S32" s="4">
        <f t="shared" si="2"/>
        <v>12236.681429253511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34369.587233040576</v>
      </c>
      <c r="M33" s="15">
        <f t="shared" si="5"/>
        <v>67630.412766959445</v>
      </c>
      <c r="N33" s="31">
        <f t="shared" si="0"/>
        <v>707.72018210405008</v>
      </c>
      <c r="O33" s="31">
        <f t="shared" si="0"/>
        <v>2187.2038898038008</v>
      </c>
      <c r="P33" s="30">
        <f t="shared" si="1"/>
        <v>0.2444693416907612</v>
      </c>
      <c r="Q33" s="30">
        <f t="shared" si="1"/>
        <v>0.75553065830923893</v>
      </c>
      <c r="R33" s="4">
        <f t="shared" si="2"/>
        <v>3989.739656393223</v>
      </c>
      <c r="S33" s="4">
        <f t="shared" si="2"/>
        <v>12330.26034360678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32860.192932147307</v>
      </c>
      <c r="M34" s="15">
        <f t="shared" si="5"/>
        <v>69139.807067852729</v>
      </c>
      <c r="N34" s="31">
        <f t="shared" si="0"/>
        <v>694.12940631614356</v>
      </c>
      <c r="O34" s="31">
        <f t="shared" si="0"/>
        <v>2206.8055663230148</v>
      </c>
      <c r="P34" s="30">
        <f t="shared" si="1"/>
        <v>0.23927782348207946</v>
      </c>
      <c r="Q34" s="30">
        <f t="shared" si="1"/>
        <v>0.76072217651792051</v>
      </c>
      <c r="R34" s="4">
        <f t="shared" si="2"/>
        <v>3905.014079227537</v>
      </c>
      <c r="S34" s="4">
        <f t="shared" si="2"/>
        <v>12414.985920772462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31507.576142231275</v>
      </c>
      <c r="M35" s="15">
        <f t="shared" si="5"/>
        <v>70492.423857768765</v>
      </c>
      <c r="N35" s="31">
        <f t="shared" si="0"/>
        <v>681.59375604272691</v>
      </c>
      <c r="O35" s="31">
        <f t="shared" si="0"/>
        <v>2224.123411787923</v>
      </c>
      <c r="P35" s="30">
        <f t="shared" si="1"/>
        <v>0.23456988986701383</v>
      </c>
      <c r="Q35" s="30">
        <f t="shared" si="1"/>
        <v>0.76543011013298612</v>
      </c>
      <c r="R35" s="4">
        <f t="shared" si="2"/>
        <v>3828.1806026296658</v>
      </c>
      <c r="S35" s="4">
        <f t="shared" si="2"/>
        <v>12491.819397370333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30294.54456210394</v>
      </c>
      <c r="M36" s="15">
        <f t="shared" si="5"/>
        <v>71705.455437896104</v>
      </c>
      <c r="N36" s="31">
        <f t="shared" si="0"/>
        <v>670.04497251528062</v>
      </c>
      <c r="O36" s="31">
        <f t="shared" si="0"/>
        <v>2239.461151529491</v>
      </c>
      <c r="P36" s="30">
        <f t="shared" si="1"/>
        <v>0.23029508925170764</v>
      </c>
      <c r="Q36" s="30">
        <f t="shared" si="1"/>
        <v>0.76970491074829228</v>
      </c>
      <c r="R36" s="4">
        <f t="shared" si="2"/>
        <v>3758.4158565878688</v>
      </c>
      <c r="S36" s="4">
        <f t="shared" si="2"/>
        <v>12561.58414341213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29205.833288755181</v>
      </c>
      <c r="M37" s="15">
        <f t="shared" si="5"/>
        <v>72794.166711244863</v>
      </c>
      <c r="N37" s="31">
        <f t="shared" si="0"/>
        <v>659.41662097551887</v>
      </c>
      <c r="O37" s="31">
        <f t="shared" si="0"/>
        <v>2253.0759198178553</v>
      </c>
      <c r="P37" s="30">
        <f t="shared" si="1"/>
        <v>0.2264097201072629</v>
      </c>
      <c r="Q37" s="30">
        <f t="shared" si="1"/>
        <v>0.7735902798927371</v>
      </c>
      <c r="R37" s="4">
        <f t="shared" si="2"/>
        <v>3695.0066321505305</v>
      </c>
      <c r="S37" s="4">
        <f t="shared" si="2"/>
        <v>12624.993367849469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28227.906594704884</v>
      </c>
      <c r="M38" s="15">
        <f t="shared" si="5"/>
        <v>73772.093405295163</v>
      </c>
      <c r="N38" s="31">
        <f t="shared" si="0"/>
        <v>649.64463089442177</v>
      </c>
      <c r="O38" s="31">
        <f t="shared" si="0"/>
        <v>2265.1864647171387</v>
      </c>
      <c r="P38" s="30">
        <f t="shared" si="1"/>
        <v>0.22287556622834773</v>
      </c>
      <c r="Q38" s="30">
        <f t="shared" si="1"/>
        <v>0.77712443377165219</v>
      </c>
      <c r="R38" s="4">
        <f t="shared" si="2"/>
        <v>3637.329240846635</v>
      </c>
      <c r="S38" s="4">
        <f t="shared" si="2"/>
        <v>12682.670759153363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27348.770780398743</v>
      </c>
      <c r="M39" s="15">
        <f t="shared" si="5"/>
        <v>74651.229219601315</v>
      </c>
      <c r="N39" s="31">
        <f t="shared" si="0"/>
        <v>640.66767042858646</v>
      </c>
      <c r="O39" s="31">
        <f t="shared" si="0"/>
        <v>2275.979707809543</v>
      </c>
      <c r="P39" s="30">
        <f t="shared" si="1"/>
        <v>0.21965893964720448</v>
      </c>
      <c r="Q39" s="30">
        <f t="shared" si="1"/>
        <v>0.78034106035279549</v>
      </c>
      <c r="R39" s="4">
        <f t="shared" si="2"/>
        <v>3584.8338950423772</v>
      </c>
      <c r="S39" s="4">
        <f t="shared" si="2"/>
        <v>12735.166104957623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26557.801350577327</v>
      </c>
      <c r="M40" s="15">
        <f t="shared" si="5"/>
        <v>75442.198649422731</v>
      </c>
      <c r="N40" s="31">
        <f t="shared" si="0"/>
        <v>632.42739104157647</v>
      </c>
      <c r="O40" s="31">
        <f t="shared" si="0"/>
        <v>2285.6160323540871</v>
      </c>
      <c r="P40" s="30">
        <f t="shared" si="1"/>
        <v>0.21672994513071175</v>
      </c>
      <c r="Q40" s="30">
        <f t="shared" si="1"/>
        <v>0.78327005486928825</v>
      </c>
      <c r="R40" s="4">
        <f t="shared" si="2"/>
        <v>3537.032704533216</v>
      </c>
      <c r="S40" s="4">
        <f t="shared" si="2"/>
        <v>12782.967295466784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25845.585839018175</v>
      </c>
      <c r="M41" s="15">
        <f t="shared" si="5"/>
        <v>76154.414160981891</v>
      </c>
      <c r="N41" s="31">
        <f t="shared" si="0"/>
        <v>624.8685704287675</v>
      </c>
      <c r="O41" s="31">
        <f t="shared" si="0"/>
        <v>2294.233577926997</v>
      </c>
      <c r="P41" s="30">
        <f t="shared" si="1"/>
        <v>0.21406190625454327</v>
      </c>
      <c r="Q41" s="30">
        <f t="shared" si="1"/>
        <v>0.78593809374545676</v>
      </c>
      <c r="R41" s="4">
        <f t="shared" si="2"/>
        <v>3493.4903100741462</v>
      </c>
      <c r="S41" s="4">
        <f t="shared" si="2"/>
        <v>12826.509689925855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25203.782414849415</v>
      </c>
      <c r="M42" s="15">
        <f t="shared" si="5"/>
        <v>76796.217585150647</v>
      </c>
      <c r="N42" s="31">
        <f t="shared" si="0"/>
        <v>617.93917609719028</v>
      </c>
      <c r="O42" s="31">
        <f t="shared" si="0"/>
        <v>2301.9517512741572</v>
      </c>
      <c r="P42" s="30">
        <f t="shared" si="1"/>
        <v>0.21163091069757678</v>
      </c>
      <c r="Q42" s="30">
        <f t="shared" si="1"/>
        <v>0.78836908930242322</v>
      </c>
      <c r="R42" s="4">
        <f t="shared" si="2"/>
        <v>3453.8164625844529</v>
      </c>
      <c r="S42" s="4">
        <f t="shared" si="2"/>
        <v>12866.183537415547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24624.993691057964</v>
      </c>
      <c r="M43" s="23">
        <f>M42-($F$2*$F$3*$F$4*($F$5/2))*M42/SUM($L42:$M42)+S42</f>
        <v>77375.006308942102</v>
      </c>
      <c r="N43" s="32">
        <f t="shared" si="0"/>
        <v>611.59036752691679</v>
      </c>
      <c r="O43" s="32">
        <f t="shared" si="0"/>
        <v>2308.8741134993184</v>
      </c>
      <c r="P43" s="33">
        <f t="shared" si="1"/>
        <v>0.20941544452956581</v>
      </c>
      <c r="Q43" s="33">
        <f t="shared" si="1"/>
        <v>0.79058455547043416</v>
      </c>
      <c r="R43" s="24">
        <f t="shared" si="2"/>
        <v>3417.6600547225139</v>
      </c>
      <c r="S43" s="24">
        <f t="shared" si="2"/>
        <v>12902.339945277485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19E3-427A-48F9-89F5-6EA54464B969}">
  <dimension ref="B2:S44"/>
  <sheetViews>
    <sheetView zoomScale="72" zoomScaleNormal="80" workbookViewId="0">
      <selection activeCell="I24" sqref="I2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67864</v>
      </c>
      <c r="M3" s="29">
        <f>F2*F3*F4*0.002</f>
        <v>136</v>
      </c>
      <c r="N3" s="31">
        <f>IF($F$6=1,J3^$F$7*LOG(L3)^$F$8,EXP(J3*$F$7+LOG(L3)*$F$8))</f>
        <v>533.20918549229577</v>
      </c>
      <c r="O3" s="31">
        <f>IF($F$6=1,K3^$F$7*LOG(M3)^$F$8,EXP(K3*$F$7+LOG(M3)*$F$8))</f>
        <v>5.4155045515999474</v>
      </c>
      <c r="P3" s="30">
        <f>N3/SUM($N3:$O3)</f>
        <v>0.98994568082061252</v>
      </c>
      <c r="Q3" s="30">
        <f>O3/SUM($N3:$O3)</f>
        <v>1.0054319179387424E-2</v>
      </c>
      <c r="R3" s="4">
        <f>$F$2*$F$3*$F$4*($F$5/2)*P3</f>
        <v>8414.5382869752066</v>
      </c>
      <c r="S3" s="4">
        <f>$F$2*$F$3*$F$4*($F$5/2)*Q3</f>
        <v>85.461713024793099</v>
      </c>
    </row>
    <row r="4" spans="2:19" x14ac:dyDescent="0.3">
      <c r="B4" t="s">
        <v>29</v>
      </c>
      <c r="F4" s="17">
        <f>'Total market'!E7</f>
        <v>0.2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67795.538286975207</v>
      </c>
      <c r="M4" s="15">
        <f>M3-($F$2*$F$3*$F$4*($F$5/2))*M3/SUM($L3:$M3)+S3</f>
        <v>204.46171302479308</v>
      </c>
      <c r="N4" s="31">
        <f t="shared" ref="N4:O43" si="0">IF($F$6=1,J4^$F$7*LOG(L4)^$F$8,EXP(J4*$F$7+LOG(L4)*$F$8))</f>
        <v>532.96735777432127</v>
      </c>
      <c r="O4" s="31">
        <f t="shared" si="0"/>
        <v>8.0705610235506615</v>
      </c>
      <c r="P4" s="30">
        <f t="shared" ref="P4:Q43" si="1">N4/SUM($N4:$O4)</f>
        <v>0.98508318780782944</v>
      </c>
      <c r="Q4" s="30">
        <f t="shared" si="1"/>
        <v>1.4916812192170522E-2</v>
      </c>
      <c r="R4" s="4">
        <f t="shared" ref="R4:S43" si="2">$F$2*$F$3*$F$4*($F$5/2)*P4</f>
        <v>8373.2070963665501</v>
      </c>
      <c r="S4" s="4">
        <f t="shared" si="2"/>
        <v>126.79290363344944</v>
      </c>
    </row>
    <row r="5" spans="2:19" x14ac:dyDescent="0.3">
      <c r="B5" t="s">
        <v>40</v>
      </c>
      <c r="F5" s="17">
        <v>0.25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67694.303097469849</v>
      </c>
      <c r="M5" s="15">
        <f t="shared" si="3"/>
        <v>305.6969025301434</v>
      </c>
      <c r="N5" s="31">
        <f t="shared" si="0"/>
        <v>532.6094773268469</v>
      </c>
      <c r="O5" s="31">
        <f t="shared" si="0"/>
        <v>11.622992748458264</v>
      </c>
      <c r="P5" s="30">
        <f t="shared" si="1"/>
        <v>0.97864333095221234</v>
      </c>
      <c r="Q5" s="30">
        <f t="shared" si="1"/>
        <v>2.1356669047787605E-2</v>
      </c>
      <c r="R5" s="4">
        <f t="shared" si="2"/>
        <v>8318.4683130938047</v>
      </c>
      <c r="S5" s="4">
        <f t="shared" si="2"/>
        <v>181.53168690619464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67550.983523379924</v>
      </c>
      <c r="M6" s="15">
        <f t="shared" si="3"/>
        <v>449.01647662007008</v>
      </c>
      <c r="N6" s="31">
        <f t="shared" si="0"/>
        <v>532.10223620420595</v>
      </c>
      <c r="O6" s="31">
        <f t="shared" si="0"/>
        <v>16.096058441464976</v>
      </c>
      <c r="P6" s="30">
        <f t="shared" si="1"/>
        <v>0.97063825517394453</v>
      </c>
      <c r="Q6" s="30">
        <f t="shared" si="1"/>
        <v>2.93617448260555E-2</v>
      </c>
      <c r="R6" s="4">
        <f t="shared" si="2"/>
        <v>8250.4251689785287</v>
      </c>
      <c r="S6" s="4">
        <f t="shared" si="2"/>
        <v>249.57483102147177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67357.535751935968</v>
      </c>
      <c r="M7" s="15">
        <f t="shared" si="3"/>
        <v>642.46424806403309</v>
      </c>
      <c r="N7" s="31">
        <f t="shared" si="0"/>
        <v>531.41648584843915</v>
      </c>
      <c r="O7" s="31">
        <f t="shared" si="0"/>
        <v>21.417635196237782</v>
      </c>
      <c r="P7" s="30">
        <f t="shared" si="1"/>
        <v>0.96125847812040721</v>
      </c>
      <c r="Q7" s="30">
        <f t="shared" si="1"/>
        <v>3.8741521879592754E-2</v>
      </c>
      <c r="R7" s="4">
        <f t="shared" si="2"/>
        <v>8170.6970640234613</v>
      </c>
      <c r="S7" s="4">
        <f t="shared" si="2"/>
        <v>329.30293597653838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67108.540846967429</v>
      </c>
      <c r="M8" s="15">
        <f t="shared" si="3"/>
        <v>891.45915303256731</v>
      </c>
      <c r="N8" s="31">
        <f t="shared" si="0"/>
        <v>530.53196877307596</v>
      </c>
      <c r="O8" s="31">
        <f t="shared" si="0"/>
        <v>27.443542265579442</v>
      </c>
      <c r="P8" s="30">
        <f t="shared" si="1"/>
        <v>0.95081586606821844</v>
      </c>
      <c r="Q8" s="30">
        <f t="shared" si="1"/>
        <v>4.9184133931781476E-2</v>
      </c>
      <c r="R8" s="4">
        <f t="shared" si="2"/>
        <v>8081.9348615798572</v>
      </c>
      <c r="S8" s="4">
        <f t="shared" si="2"/>
        <v>418.06513842014255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66801.90810267636</v>
      </c>
      <c r="M9" s="15">
        <f t="shared" si="3"/>
        <v>1198.0918973236389</v>
      </c>
      <c r="N9" s="31">
        <f t="shared" si="0"/>
        <v>529.43981076439854</v>
      </c>
      <c r="O9" s="31">
        <f t="shared" si="0"/>
        <v>33.99580745444149</v>
      </c>
      <c r="P9" s="30">
        <f t="shared" si="1"/>
        <v>0.93966336817343787</v>
      </c>
      <c r="Q9" s="30">
        <f t="shared" si="1"/>
        <v>6.0336631826561973E-2</v>
      </c>
      <c r="R9" s="4">
        <f t="shared" si="2"/>
        <v>7987.1386294742215</v>
      </c>
      <c r="S9" s="4">
        <f t="shared" si="2"/>
        <v>512.86137052577681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66438.808219316037</v>
      </c>
      <c r="M10" s="15">
        <f t="shared" si="3"/>
        <v>1561.191780683961</v>
      </c>
      <c r="N10" s="31">
        <f t="shared" si="0"/>
        <v>528.14237253713497</v>
      </c>
      <c r="O10" s="31">
        <f t="shared" si="0"/>
        <v>40.899272103061641</v>
      </c>
      <c r="P10" s="30">
        <f t="shared" si="1"/>
        <v>0.92812604756032901</v>
      </c>
      <c r="Q10" s="30">
        <f t="shared" si="1"/>
        <v>7.1873952439670971E-2</v>
      </c>
      <c r="R10" s="4">
        <f t="shared" si="2"/>
        <v>7889.0714042627969</v>
      </c>
      <c r="S10" s="4">
        <f t="shared" si="2"/>
        <v>610.9285957372033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66023.028596164324</v>
      </c>
      <c r="M11" s="15">
        <f t="shared" si="3"/>
        <v>1976.9714038356692</v>
      </c>
      <c r="N11" s="31">
        <f t="shared" si="0"/>
        <v>526.65111408563075</v>
      </c>
      <c r="O11" s="31">
        <f t="shared" si="0"/>
        <v>48.008127335810073</v>
      </c>
      <c r="P11" s="30">
        <f t="shared" si="1"/>
        <v>0.9164580957280698</v>
      </c>
      <c r="Q11" s="30">
        <f t="shared" si="1"/>
        <v>8.354190427193027E-2</v>
      </c>
      <c r="R11" s="4">
        <f t="shared" si="2"/>
        <v>7789.8938136885936</v>
      </c>
      <c r="S11" s="4">
        <f t="shared" si="2"/>
        <v>710.10618631140733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65560.043835332384</v>
      </c>
      <c r="M12" s="15">
        <f t="shared" si="3"/>
        <v>2439.9561646676179</v>
      </c>
      <c r="N12" s="31">
        <f t="shared" si="0"/>
        <v>524.98346215981837</v>
      </c>
      <c r="O12" s="31">
        <f t="shared" si="0"/>
        <v>55.222449432971644</v>
      </c>
      <c r="P12" s="30">
        <f t="shared" si="1"/>
        <v>0.90482267014244278</v>
      </c>
      <c r="Q12" s="30">
        <f t="shared" si="1"/>
        <v>9.5177329857557197E-2</v>
      </c>
      <c r="R12" s="4">
        <f t="shared" si="2"/>
        <v>7690.9926962107638</v>
      </c>
      <c r="S12" s="4">
        <f t="shared" si="2"/>
        <v>809.00730378923618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65056.0310521266</v>
      </c>
      <c r="M13" s="15">
        <f t="shared" si="3"/>
        <v>2943.9689478734017</v>
      </c>
      <c r="N13" s="31">
        <f t="shared" si="0"/>
        <v>523.15944683258044</v>
      </c>
      <c r="O13" s="31">
        <f t="shared" si="0"/>
        <v>62.498910359800469</v>
      </c>
      <c r="P13" s="30">
        <f t="shared" si="1"/>
        <v>0.89328435325431477</v>
      </c>
      <c r="Q13" s="30">
        <f t="shared" si="1"/>
        <v>0.10671564674568525</v>
      </c>
      <c r="R13" s="4">
        <f t="shared" si="2"/>
        <v>7592.9170026616757</v>
      </c>
      <c r="S13" s="4">
        <f t="shared" si="2"/>
        <v>907.08299733832462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64516.944173272452</v>
      </c>
      <c r="M14" s="15">
        <f t="shared" si="3"/>
        <v>3483.0558267275514</v>
      </c>
      <c r="N14" s="31">
        <f t="shared" si="0"/>
        <v>521.19847533454868</v>
      </c>
      <c r="O14" s="31">
        <f t="shared" si="0"/>
        <v>69.859996551717018</v>
      </c>
      <c r="P14" s="30">
        <f t="shared" si="1"/>
        <v>0.88180526991048724</v>
      </c>
      <c r="Q14" s="30">
        <f t="shared" si="1"/>
        <v>0.11819473008951273</v>
      </c>
      <c r="R14" s="4">
        <f t="shared" si="2"/>
        <v>7495.3447942391413</v>
      </c>
      <c r="S14" s="4">
        <f t="shared" si="2"/>
        <v>1004.6552057608582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63947.670945852537</v>
      </c>
      <c r="M15" s="15">
        <f t="shared" si="3"/>
        <v>4052.3290541474657</v>
      </c>
      <c r="N15" s="31">
        <f t="shared" si="0"/>
        <v>519.11630238880002</v>
      </c>
      <c r="O15" s="31">
        <f t="shared" si="0"/>
        <v>77.404183195573864</v>
      </c>
      <c r="P15" s="30">
        <f t="shared" si="1"/>
        <v>0.87024052808555963</v>
      </c>
      <c r="Q15" s="30">
        <f t="shared" si="1"/>
        <v>0.12975947191444032</v>
      </c>
      <c r="R15" s="4">
        <f t="shared" si="2"/>
        <v>7397.044488727257</v>
      </c>
      <c r="S15" s="4">
        <f t="shared" si="2"/>
        <v>1102.9555112727428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63351.256566348224</v>
      </c>
      <c r="M16" s="15">
        <f t="shared" si="3"/>
        <v>4648.7434336517754</v>
      </c>
      <c r="N16" s="31">
        <f t="shared" si="0"/>
        <v>516.92212324815944</v>
      </c>
      <c r="O16" s="31">
        <f t="shared" si="0"/>
        <v>85.317265683836638</v>
      </c>
      <c r="P16" s="30">
        <f t="shared" si="1"/>
        <v>0.8583333019197944</v>
      </c>
      <c r="Q16" s="30">
        <f t="shared" si="1"/>
        <v>0.14166669808020568</v>
      </c>
      <c r="R16" s="4">
        <f t="shared" si="2"/>
        <v>7295.8330663182523</v>
      </c>
      <c r="S16" s="4">
        <f t="shared" si="2"/>
        <v>1204.1669336817483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62728.182561872942</v>
      </c>
      <c r="M17" s="15">
        <f t="shared" si="3"/>
        <v>5271.8174381270519</v>
      </c>
      <c r="N17" s="31">
        <f t="shared" si="0"/>
        <v>514.61573807678747</v>
      </c>
      <c r="O17" s="31">
        <f t="shared" si="0"/>
        <v>93.883832895559067</v>
      </c>
      <c r="P17" s="30">
        <f t="shared" si="1"/>
        <v>0.84571257339501782</v>
      </c>
      <c r="Q17" s="30">
        <f t="shared" si="1"/>
        <v>0.15428742660498218</v>
      </c>
      <c r="R17" s="4">
        <f t="shared" si="2"/>
        <v>7188.5568738576512</v>
      </c>
      <c r="S17" s="4">
        <f t="shared" si="2"/>
        <v>1311.4431261423485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62075.71661549648</v>
      </c>
      <c r="M18" s="15">
        <f t="shared" si="3"/>
        <v>5924.2833845035193</v>
      </c>
      <c r="N18" s="31">
        <f t="shared" si="0"/>
        <v>512.18483708286476</v>
      </c>
      <c r="O18" s="31">
        <f t="shared" si="0"/>
        <v>103.49849071248804</v>
      </c>
      <c r="P18" s="30">
        <f t="shared" si="1"/>
        <v>0.83189655129513274</v>
      </c>
      <c r="Q18" s="30">
        <f t="shared" si="1"/>
        <v>0.16810344870486721</v>
      </c>
      <c r="R18" s="4">
        <f t="shared" si="2"/>
        <v>7071.1206860086286</v>
      </c>
      <c r="S18" s="4">
        <f t="shared" si="2"/>
        <v>1428.8793139913712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61387.372724568049</v>
      </c>
      <c r="M19" s="15">
        <f t="shared" si="3"/>
        <v>6612.6272754319507</v>
      </c>
      <c r="N19" s="31">
        <f t="shared" si="0"/>
        <v>509.60254178628981</v>
      </c>
      <c r="O19" s="31">
        <f t="shared" si="0"/>
        <v>114.6783534555027</v>
      </c>
      <c r="P19" s="30">
        <f t="shared" si="1"/>
        <v>0.81630327897334398</v>
      </c>
      <c r="Q19" s="30">
        <f t="shared" si="1"/>
        <v>0.18369672102665616</v>
      </c>
      <c r="R19" s="4">
        <f t="shared" si="2"/>
        <v>6938.5778712734236</v>
      </c>
      <c r="S19" s="4">
        <f t="shared" si="2"/>
        <v>1561.4221287265773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60652.529005270466</v>
      </c>
      <c r="M20" s="15">
        <f t="shared" si="3"/>
        <v>7347.4709947295341</v>
      </c>
      <c r="N20" s="31">
        <f t="shared" si="0"/>
        <v>506.82536074947012</v>
      </c>
      <c r="O20" s="31">
        <f t="shared" si="0"/>
        <v>128.07963196040151</v>
      </c>
      <c r="P20" s="30">
        <f t="shared" si="1"/>
        <v>0.79826960973524863</v>
      </c>
      <c r="Q20" s="30">
        <f t="shared" si="1"/>
        <v>0.20173039026475134</v>
      </c>
      <c r="R20" s="4">
        <f t="shared" si="2"/>
        <v>6785.2916827496138</v>
      </c>
      <c r="S20" s="4">
        <f t="shared" si="2"/>
        <v>1714.7083172503865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59856.254562361275</v>
      </c>
      <c r="M21" s="15">
        <f t="shared" si="4"/>
        <v>8143.7454376387286</v>
      </c>
      <c r="N21" s="31">
        <f t="shared" si="0"/>
        <v>503.79172046070494</v>
      </c>
      <c r="O21" s="31">
        <f t="shared" si="0"/>
        <v>144.51996291520186</v>
      </c>
      <c r="P21" s="30">
        <f t="shared" si="1"/>
        <v>0.77708258755626081</v>
      </c>
      <c r="Q21" s="30">
        <f t="shared" si="1"/>
        <v>0.22291741244373917</v>
      </c>
      <c r="R21" s="4">
        <f t="shared" si="2"/>
        <v>6605.2019942282168</v>
      </c>
      <c r="S21" s="4">
        <f t="shared" si="2"/>
        <v>1894.798005771783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58979.424736294328</v>
      </c>
      <c r="M22" s="15">
        <f t="shared" si="4"/>
        <v>9020.5752637056703</v>
      </c>
      <c r="N22" s="31">
        <f t="shared" si="0"/>
        <v>500.42132256359986</v>
      </c>
      <c r="O22" s="31">
        <f t="shared" si="0"/>
        <v>165.00352032267745</v>
      </c>
      <c r="P22" s="30">
        <f t="shared" si="1"/>
        <v>0.7520328222087781</v>
      </c>
      <c r="Q22" s="30">
        <f t="shared" si="1"/>
        <v>0.24796717779122196</v>
      </c>
      <c r="R22" s="4">
        <f t="shared" si="2"/>
        <v>6392.2789887746139</v>
      </c>
      <c r="S22" s="4">
        <f t="shared" si="2"/>
        <v>2107.7210112253865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57999.27563303215</v>
      </c>
      <c r="M23" s="15">
        <f t="shared" si="4"/>
        <v>10000.724366967848</v>
      </c>
      <c r="N23" s="31">
        <f t="shared" si="0"/>
        <v>496.61585169908119</v>
      </c>
      <c r="O23" s="31">
        <f t="shared" si="0"/>
        <v>190.73750604901358</v>
      </c>
      <c r="P23" s="30">
        <f t="shared" si="1"/>
        <v>0.72250443836645051</v>
      </c>
      <c r="Q23" s="30">
        <f t="shared" si="1"/>
        <v>0.27749556163354938</v>
      </c>
      <c r="R23" s="4">
        <f t="shared" si="2"/>
        <v>6141.2877261148296</v>
      </c>
      <c r="S23" s="4">
        <f t="shared" si="2"/>
        <v>2358.7122738851699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56890.653905017964</v>
      </c>
      <c r="M24" s="15">
        <f t="shared" si="4"/>
        <v>11109.346094982038</v>
      </c>
      <c r="N24" s="31">
        <f t="shared" si="0"/>
        <v>492.26201308125195</v>
      </c>
      <c r="O24" s="31">
        <f t="shared" si="0"/>
        <v>223.11571549363512</v>
      </c>
      <c r="P24" s="30">
        <f t="shared" si="1"/>
        <v>0.68811481461953428</v>
      </c>
      <c r="Q24" s="30">
        <f t="shared" si="1"/>
        <v>0.31188518538046567</v>
      </c>
      <c r="R24" s="4">
        <f t="shared" si="2"/>
        <v>5848.9759242660411</v>
      </c>
      <c r="S24" s="4">
        <f t="shared" si="2"/>
        <v>2651.0240757339584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55628.298091156765</v>
      </c>
      <c r="M25" s="15">
        <f t="shared" si="4"/>
        <v>12371.701908843241</v>
      </c>
      <c r="N25" s="31">
        <f t="shared" si="0"/>
        <v>487.2383490485671</v>
      </c>
      <c r="O25" s="31">
        <f t="shared" si="0"/>
        <v>263.62788568921212</v>
      </c>
      <c r="P25" s="30">
        <f t="shared" si="1"/>
        <v>0.64890166384791903</v>
      </c>
      <c r="Q25" s="30">
        <f t="shared" si="1"/>
        <v>0.35109833615208091</v>
      </c>
      <c r="R25" s="4">
        <f t="shared" si="2"/>
        <v>5515.6641427073118</v>
      </c>
      <c r="S25" s="4">
        <f t="shared" si="2"/>
        <v>2984.3358572926877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54190.424972469482</v>
      </c>
      <c r="M26" s="15">
        <f t="shared" si="4"/>
        <v>13809.575027530524</v>
      </c>
      <c r="N26" s="31">
        <f t="shared" si="0"/>
        <v>481.42736470140323</v>
      </c>
      <c r="O26" s="31">
        <f t="shared" si="0"/>
        <v>313.63820591329534</v>
      </c>
      <c r="P26" s="30">
        <f t="shared" si="1"/>
        <v>0.60551906974061465</v>
      </c>
      <c r="Q26" s="30">
        <f t="shared" si="1"/>
        <v>0.39448093025938535</v>
      </c>
      <c r="R26" s="4">
        <f t="shared" si="2"/>
        <v>5146.9120927952245</v>
      </c>
      <c r="S26" s="4">
        <f t="shared" si="2"/>
        <v>3353.0879072047755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52563.533943706025</v>
      </c>
      <c r="M27" s="15">
        <f t="shared" si="4"/>
        <v>15436.466056293984</v>
      </c>
      <c r="N27" s="31">
        <f t="shared" si="0"/>
        <v>474.73355897294135</v>
      </c>
      <c r="O27" s="31">
        <f t="shared" si="0"/>
        <v>373.98084200075061</v>
      </c>
      <c r="P27" s="30">
        <f t="shared" si="1"/>
        <v>0.55935607835604162</v>
      </c>
      <c r="Q27" s="30">
        <f t="shared" si="1"/>
        <v>0.44064392164395844</v>
      </c>
      <c r="R27" s="4">
        <f t="shared" si="2"/>
        <v>4754.5266660263542</v>
      </c>
      <c r="S27" s="4">
        <f t="shared" si="2"/>
        <v>3745.4733339736467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50747.618866769124</v>
      </c>
      <c r="M28" s="15">
        <f t="shared" si="4"/>
        <v>17252.381133230883</v>
      </c>
      <c r="N28" s="31">
        <f t="shared" si="0"/>
        <v>467.10551993813687</v>
      </c>
      <c r="O28" s="31">
        <f t="shared" si="0"/>
        <v>444.37823489166146</v>
      </c>
      <c r="P28" s="30">
        <f t="shared" si="1"/>
        <v>0.51246719150289155</v>
      </c>
      <c r="Q28" s="30">
        <f t="shared" si="1"/>
        <v>0.48753280849710851</v>
      </c>
      <c r="R28" s="4">
        <f t="shared" si="2"/>
        <v>4355.9711277745782</v>
      </c>
      <c r="S28" s="4">
        <f t="shared" si="2"/>
        <v>4144.0288722254227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48760.137636197564</v>
      </c>
      <c r="M29" s="15">
        <f t="shared" si="4"/>
        <v>19239.862363802444</v>
      </c>
      <c r="N29" s="31">
        <f t="shared" si="0"/>
        <v>458.55677517057495</v>
      </c>
      <c r="O29" s="31">
        <f t="shared" si="0"/>
        <v>522.8297470932913</v>
      </c>
      <c r="P29" s="30">
        <f t="shared" si="1"/>
        <v>0.46725399704162879</v>
      </c>
      <c r="Q29" s="30">
        <f t="shared" si="1"/>
        <v>0.53274600295837116</v>
      </c>
      <c r="R29" s="4">
        <f t="shared" si="2"/>
        <v>3971.6589748538445</v>
      </c>
      <c r="S29" s="4">
        <f t="shared" si="2"/>
        <v>4528.3410251461546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46636.779406526715</v>
      </c>
      <c r="M30" s="15">
        <f t="shared" si="4"/>
        <v>21363.220593473292</v>
      </c>
      <c r="N30" s="31">
        <f t="shared" si="0"/>
        <v>449.17765919588641</v>
      </c>
      <c r="O30" s="31">
        <f t="shared" si="0"/>
        <v>605.31200487491037</v>
      </c>
      <c r="P30" s="30">
        <f t="shared" si="1"/>
        <v>0.42596686767119352</v>
      </c>
      <c r="Q30" s="30">
        <f t="shared" si="1"/>
        <v>0.57403313232880648</v>
      </c>
      <c r="R30" s="4">
        <f t="shared" si="2"/>
        <v>3620.7183752051451</v>
      </c>
      <c r="S30" s="4">
        <f t="shared" si="2"/>
        <v>4879.2816247948549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44427.900355916019</v>
      </c>
      <c r="M31" s="15">
        <f>M30-($F$2*$F$3*$F$4*($F$5/2))*M30/SUM($L30:$M30)+S30</f>
        <v>23572.099644083984</v>
      </c>
      <c r="N31" s="31">
        <f t="shared" si="0"/>
        <v>439.13171978870042</v>
      </c>
      <c r="O31" s="31">
        <f t="shared" si="0"/>
        <v>686.21651433615375</v>
      </c>
      <c r="P31" s="30">
        <f t="shared" si="1"/>
        <v>0.39021851767528526</v>
      </c>
      <c r="Q31" s="30">
        <f t="shared" si="1"/>
        <v>0.60978148232471485</v>
      </c>
      <c r="R31" s="4">
        <f t="shared" si="2"/>
        <v>3316.8574002399246</v>
      </c>
      <c r="S31" s="4">
        <f t="shared" si="2"/>
        <v>5183.1425997600763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42191.270211666444</v>
      </c>
      <c r="M32" s="15">
        <f t="shared" si="5"/>
        <v>25808.729788333563</v>
      </c>
      <c r="N32" s="31">
        <f t="shared" si="0"/>
        <v>428.63558500791976</v>
      </c>
      <c r="O32" s="31">
        <f t="shared" si="0"/>
        <v>759.69372643066902</v>
      </c>
      <c r="P32" s="30">
        <f t="shared" si="1"/>
        <v>0.36070437788748516</v>
      </c>
      <c r="Q32" s="30">
        <f t="shared" si="1"/>
        <v>0.63929562211251489</v>
      </c>
      <c r="R32" s="4">
        <f t="shared" si="2"/>
        <v>3065.9872120436239</v>
      </c>
      <c r="S32" s="4">
        <f t="shared" si="2"/>
        <v>5434.012787956377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39983.348647251762</v>
      </c>
      <c r="M33" s="15">
        <f t="shared" si="5"/>
        <v>28016.651352748246</v>
      </c>
      <c r="N33" s="31">
        <f t="shared" si="0"/>
        <v>417.92762743430421</v>
      </c>
      <c r="O33" s="31">
        <f t="shared" si="0"/>
        <v>821.46369620245468</v>
      </c>
      <c r="P33" s="30">
        <f t="shared" si="1"/>
        <v>0.33720393185259262</v>
      </c>
      <c r="Q33" s="30">
        <f t="shared" si="1"/>
        <v>0.66279606814740732</v>
      </c>
      <c r="R33" s="4">
        <f t="shared" si="2"/>
        <v>2866.2334207470371</v>
      </c>
      <c r="S33" s="4">
        <f t="shared" si="2"/>
        <v>5633.7665792529624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37851.663487092323</v>
      </c>
      <c r="M34" s="15">
        <f t="shared" si="5"/>
        <v>30148.336512907677</v>
      </c>
      <c r="N34" s="31">
        <f t="shared" si="0"/>
        <v>407.23422746039233</v>
      </c>
      <c r="O34" s="31">
        <f t="shared" si="0"/>
        <v>870.13988694059037</v>
      </c>
      <c r="P34" s="30">
        <f t="shared" si="1"/>
        <v>0.31880576165531777</v>
      </c>
      <c r="Q34" s="30">
        <f t="shared" si="1"/>
        <v>0.68119423834468218</v>
      </c>
      <c r="R34" s="4">
        <f t="shared" si="2"/>
        <v>2709.8489740702012</v>
      </c>
      <c r="S34" s="4">
        <f t="shared" si="2"/>
        <v>5790.1510259297984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35830.054525275984</v>
      </c>
      <c r="M35" s="15">
        <f t="shared" si="5"/>
        <v>32169.945474724016</v>
      </c>
      <c r="N35" s="31">
        <f t="shared" si="0"/>
        <v>396.7419794423468</v>
      </c>
      <c r="O35" s="31">
        <f t="shared" si="0"/>
        <v>907.26616697576355</v>
      </c>
      <c r="P35" s="30">
        <f t="shared" si="1"/>
        <v>0.30424808352012978</v>
      </c>
      <c r="Q35" s="30">
        <f t="shared" si="1"/>
        <v>0.69575191647987034</v>
      </c>
      <c r="R35" s="4">
        <f t="shared" si="2"/>
        <v>2586.1087099211031</v>
      </c>
      <c r="S35" s="4">
        <f t="shared" si="2"/>
        <v>5913.8912900788982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33937.40641953759</v>
      </c>
      <c r="M36" s="15">
        <f t="shared" si="5"/>
        <v>34062.59358046241</v>
      </c>
      <c r="N36" s="31">
        <f t="shared" si="0"/>
        <v>386.58173099172075</v>
      </c>
      <c r="O36" s="31">
        <f t="shared" si="0"/>
        <v>936.07177831105764</v>
      </c>
      <c r="P36" s="30">
        <f t="shared" si="1"/>
        <v>0.29227740165714516</v>
      </c>
      <c r="Q36" s="30">
        <f t="shared" si="1"/>
        <v>0.70772259834285489</v>
      </c>
      <c r="R36" s="4">
        <f t="shared" si="2"/>
        <v>2484.3579140857337</v>
      </c>
      <c r="S36" s="4">
        <f t="shared" si="2"/>
        <v>6015.6420859142663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32179.588531181125</v>
      </c>
      <c r="M37" s="15">
        <f t="shared" si="5"/>
        <v>35820.411468818871</v>
      </c>
      <c r="N37" s="31">
        <f t="shared" si="0"/>
        <v>376.82740390111024</v>
      </c>
      <c r="O37" s="31">
        <f t="shared" si="0"/>
        <v>959.75843445569444</v>
      </c>
      <c r="P37" s="30">
        <f t="shared" si="1"/>
        <v>0.28193281201032394</v>
      </c>
      <c r="Q37" s="30">
        <f t="shared" si="1"/>
        <v>0.71806718798967606</v>
      </c>
      <c r="R37" s="4">
        <f t="shared" si="2"/>
        <v>2396.4289020877536</v>
      </c>
      <c r="S37" s="4">
        <f t="shared" si="2"/>
        <v>6103.5710979122468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30553.568866871239</v>
      </c>
      <c r="M38" s="15">
        <f t="shared" si="5"/>
        <v>37446.431133128761</v>
      </c>
      <c r="N38" s="31">
        <f t="shared" si="0"/>
        <v>367.50838836067675</v>
      </c>
      <c r="O38" s="31">
        <f t="shared" si="0"/>
        <v>980.37721260158355</v>
      </c>
      <c r="P38" s="30">
        <f t="shared" si="1"/>
        <v>0.27265547469185158</v>
      </c>
      <c r="Q38" s="30">
        <f t="shared" si="1"/>
        <v>0.72734452530814842</v>
      </c>
      <c r="R38" s="4">
        <f t="shared" si="2"/>
        <v>2317.5715348807385</v>
      </c>
      <c r="S38" s="4">
        <f t="shared" si="2"/>
        <v>6182.4284651192611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29051.944293393073</v>
      </c>
      <c r="M39" s="15">
        <f t="shared" si="5"/>
        <v>38948.05570660693</v>
      </c>
      <c r="N39" s="31">
        <f t="shared" si="0"/>
        <v>358.62842174427112</v>
      </c>
      <c r="O39" s="31">
        <f t="shared" si="0"/>
        <v>998.82460442421018</v>
      </c>
      <c r="P39" s="30">
        <f t="shared" si="1"/>
        <v>0.26419214133436958</v>
      </c>
      <c r="Q39" s="30">
        <f t="shared" si="1"/>
        <v>0.73580785866563037</v>
      </c>
      <c r="R39" s="4">
        <f t="shared" si="2"/>
        <v>2245.6332013421415</v>
      </c>
      <c r="S39" s="4">
        <f t="shared" si="2"/>
        <v>6254.3667986578585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27666.084458061079</v>
      </c>
      <c r="M40" s="15">
        <f t="shared" si="5"/>
        <v>40333.915541938921</v>
      </c>
      <c r="N40" s="31">
        <f t="shared" si="0"/>
        <v>350.18071958777517</v>
      </c>
      <c r="O40" s="31">
        <f t="shared" si="0"/>
        <v>1015.454215342629</v>
      </c>
      <c r="P40" s="30">
        <f t="shared" si="1"/>
        <v>0.25642337540641574</v>
      </c>
      <c r="Q40" s="30">
        <f t="shared" si="1"/>
        <v>0.74357662459358431</v>
      </c>
      <c r="R40" s="4">
        <f t="shared" si="2"/>
        <v>2179.5986909545336</v>
      </c>
      <c r="S40" s="4">
        <f t="shared" si="2"/>
        <v>6320.4013090454664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26387.422591757975</v>
      </c>
      <c r="M41" s="15">
        <f t="shared" si="5"/>
        <v>41612.577408242025</v>
      </c>
      <c r="N41" s="31">
        <f t="shared" si="0"/>
        <v>342.15475124645928</v>
      </c>
      <c r="O41" s="31">
        <f t="shared" si="0"/>
        <v>1030.4845495274965</v>
      </c>
      <c r="P41" s="30">
        <f t="shared" si="1"/>
        <v>0.24926778000129901</v>
      </c>
      <c r="Q41" s="30">
        <f t="shared" si="1"/>
        <v>0.75073221999870099</v>
      </c>
      <c r="R41" s="4">
        <f t="shared" si="2"/>
        <v>2118.7761300110415</v>
      </c>
      <c r="S41" s="4">
        <f t="shared" si="2"/>
        <v>6381.2238699889585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25207.770897799273</v>
      </c>
      <c r="M42" s="15">
        <f t="shared" si="5"/>
        <v>42792.229102200727</v>
      </c>
      <c r="N42" s="31">
        <f t="shared" si="0"/>
        <v>334.53807293496948</v>
      </c>
      <c r="O42" s="31">
        <f t="shared" si="0"/>
        <v>1044.0975683056161</v>
      </c>
      <c r="P42" s="30">
        <f t="shared" si="1"/>
        <v>0.2426588018817869</v>
      </c>
      <c r="Q42" s="30">
        <f t="shared" si="1"/>
        <v>0.7573411981182131</v>
      </c>
      <c r="R42" s="4">
        <f t="shared" si="2"/>
        <v>2062.5998159951887</v>
      </c>
      <c r="S42" s="4">
        <f t="shared" si="2"/>
        <v>6437.4001840048113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24119.399351569551</v>
      </c>
      <c r="M43" s="23">
        <f>M42-($F$2*$F$3*$F$4*($F$5/2))*M42/SUM($L42:$M42)+S42</f>
        <v>43880.600648430453</v>
      </c>
      <c r="N43" s="32">
        <f t="shared" si="0"/>
        <v>327.31695102581631</v>
      </c>
      <c r="O43" s="32">
        <f t="shared" si="0"/>
        <v>1056.4507577017989</v>
      </c>
      <c r="P43" s="33">
        <f t="shared" si="1"/>
        <v>0.23654038821789439</v>
      </c>
      <c r="Q43" s="33">
        <f t="shared" si="1"/>
        <v>0.76345961178210564</v>
      </c>
      <c r="R43" s="24">
        <f t="shared" si="2"/>
        <v>2010.5932998521023</v>
      </c>
      <c r="S43" s="24">
        <f t="shared" si="2"/>
        <v>6489.4067001478979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9207B-E61E-4B20-8AC1-045DC946EA88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3609.6424632701601</v>
      </c>
      <c r="O3" s="31">
        <f>IF($F$6=1,K3^$F$7*LOG(M3)^$F$8,EXP(K3*$F$7+LOG(M3)*$F$8))</f>
        <v>58.306689564847467</v>
      </c>
      <c r="P3" s="30">
        <f>N3/SUM($N3:$O3)</f>
        <v>0.98410373559301345</v>
      </c>
      <c r="Q3" s="30">
        <f>O3/SUM($N3:$O3)</f>
        <v>1.5896264406986514E-2</v>
      </c>
      <c r="R3" s="4">
        <f>$F$2*$F$3*$F$4*($F$5/2)*P3</f>
        <v>13383.810804064982</v>
      </c>
      <c r="S3" s="4">
        <f>$F$2*$F$3*$F$4*($F$5/2)*Q3</f>
        <v>216.18919593501658</v>
      </c>
    </row>
    <row r="4" spans="2:19" x14ac:dyDescent="0.3">
      <c r="B4" t="s">
        <v>29</v>
      </c>
      <c r="F4" s="17">
        <f>'Total market'!F5</f>
        <v>0.25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84641.010804064979</v>
      </c>
      <c r="M4" s="15">
        <f>M3-($F$2*$F$3*$F$4*($F$5/2))*M3/SUM($L3:$M3)+S3</f>
        <v>358.9891959350166</v>
      </c>
      <c r="N4" s="31">
        <f t="shared" ref="N4:O43" si="0">IF($F$6=1,J4^$F$7*LOG(L4)^$F$8,EXP(J4*$F$7+LOG(L4)*$F$8))</f>
        <v>3606.4511880824521</v>
      </c>
      <c r="O4" s="31">
        <f t="shared" si="0"/>
        <v>114.10298590257646</v>
      </c>
      <c r="P4" s="30">
        <f t="shared" ref="P4:Q43" si="1">N4/SUM($N4:$O4)</f>
        <v>0.96933172302652892</v>
      </c>
      <c r="Q4" s="30">
        <f t="shared" si="1"/>
        <v>3.0668276973471E-2</v>
      </c>
      <c r="R4" s="4">
        <f t="shared" ref="R4:S43" si="2">$F$2*$F$3*$F$4*($F$5/2)*P4</f>
        <v>13182.911433160793</v>
      </c>
      <c r="S4" s="4">
        <f t="shared" si="2"/>
        <v>417.08856683920561</v>
      </c>
    </row>
    <row r="5" spans="2:19" x14ac:dyDescent="0.3">
      <c r="B5" t="s">
        <v>40</v>
      </c>
      <c r="F5" s="17">
        <v>0.32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84281.360508575366</v>
      </c>
      <c r="M5" s="15">
        <f t="shared" si="3"/>
        <v>718.63949142461956</v>
      </c>
      <c r="N5" s="31">
        <f t="shared" si="0"/>
        <v>3600.3644895226466</v>
      </c>
      <c r="O5" s="31">
        <f t="shared" si="0"/>
        <v>202.28086034898053</v>
      </c>
      <c r="P5" s="30">
        <f t="shared" si="1"/>
        <v>0.94680522590522165</v>
      </c>
      <c r="Q5" s="30">
        <f t="shared" si="1"/>
        <v>5.3194774094778331E-2</v>
      </c>
      <c r="R5" s="4">
        <f t="shared" si="2"/>
        <v>12876.551072311015</v>
      </c>
      <c r="S5" s="4">
        <f t="shared" si="2"/>
        <v>723.44892768898535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83672.893899514325</v>
      </c>
      <c r="M6" s="15">
        <f t="shared" si="3"/>
        <v>1327.1061004856658</v>
      </c>
      <c r="N6" s="31">
        <f t="shared" si="0"/>
        <v>3590.0258200043836</v>
      </c>
      <c r="O6" s="31">
        <f t="shared" si="0"/>
        <v>328.772982577302</v>
      </c>
      <c r="P6" s="30">
        <f t="shared" si="1"/>
        <v>0.91610363299062247</v>
      </c>
      <c r="Q6" s="30">
        <f t="shared" si="1"/>
        <v>8.3896367009377457E-2</v>
      </c>
      <c r="R6" s="4">
        <f t="shared" si="2"/>
        <v>12459.009408672466</v>
      </c>
      <c r="S6" s="4">
        <f t="shared" si="2"/>
        <v>1140.9905913275334</v>
      </c>
    </row>
    <row r="7" spans="2:19" ht="14.4" customHeight="1" x14ac:dyDescent="0.3">
      <c r="B7" t="s">
        <v>42</v>
      </c>
      <c r="F7" s="1">
        <v>2.5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82744.24028426451</v>
      </c>
      <c r="M7" s="15">
        <f t="shared" si="3"/>
        <v>2255.7597157354926</v>
      </c>
      <c r="N7" s="31">
        <f t="shared" si="0"/>
        <v>3574.1460930182016</v>
      </c>
      <c r="O7" s="31">
        <f t="shared" si="0"/>
        <v>501.39504115131479</v>
      </c>
      <c r="P7" s="30">
        <f t="shared" si="1"/>
        <v>0.8769746091021885</v>
      </c>
      <c r="Q7" s="30">
        <f t="shared" si="1"/>
        <v>0.1230253908978115</v>
      </c>
      <c r="R7" s="4">
        <f t="shared" si="2"/>
        <v>11926.854683789763</v>
      </c>
      <c r="S7" s="4">
        <f t="shared" si="2"/>
        <v>1673.1453162102364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81432.016522571954</v>
      </c>
      <c r="M8" s="15">
        <f t="shared" si="3"/>
        <v>3567.9834774280498</v>
      </c>
      <c r="N8" s="31">
        <f t="shared" si="0"/>
        <v>3551.4961277226967</v>
      </c>
      <c r="O8" s="31">
        <f t="shared" si="0"/>
        <v>734.77834078702404</v>
      </c>
      <c r="P8" s="30">
        <f t="shared" si="1"/>
        <v>0.82857412744207759</v>
      </c>
      <c r="Q8" s="30">
        <f t="shared" si="1"/>
        <v>0.17142587255792244</v>
      </c>
      <c r="R8" s="4">
        <f t="shared" si="2"/>
        <v>11268.608133212256</v>
      </c>
      <c r="S8" s="4">
        <f t="shared" si="2"/>
        <v>2331.3918667877451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79671.502012172699</v>
      </c>
      <c r="M9" s="15">
        <f t="shared" si="3"/>
        <v>5328.497987827307</v>
      </c>
      <c r="N9" s="31">
        <f t="shared" si="0"/>
        <v>3520.7090088818418</v>
      </c>
      <c r="O9" s="31">
        <f t="shared" si="0"/>
        <v>1054.4691968240597</v>
      </c>
      <c r="P9" s="30">
        <f t="shared" si="1"/>
        <v>0.7695239071761214</v>
      </c>
      <c r="Q9" s="30">
        <f t="shared" si="1"/>
        <v>0.2304760928238786</v>
      </c>
      <c r="R9" s="4">
        <f t="shared" si="2"/>
        <v>10465.52513759525</v>
      </c>
      <c r="S9" s="4">
        <f t="shared" si="2"/>
        <v>3134.4748624047488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77389.586827820312</v>
      </c>
      <c r="M10" s="15">
        <f t="shared" si="3"/>
        <v>7610.4131721796866</v>
      </c>
      <c r="N10" s="31">
        <f t="shared" si="0"/>
        <v>3480.0974494383386</v>
      </c>
      <c r="O10" s="31">
        <f t="shared" si="0"/>
        <v>1496.6925229370504</v>
      </c>
      <c r="P10" s="30">
        <f t="shared" si="1"/>
        <v>0.69926548412837908</v>
      </c>
      <c r="Q10" s="30">
        <f t="shared" si="1"/>
        <v>0.30073451587162092</v>
      </c>
      <c r="R10" s="4">
        <f t="shared" si="2"/>
        <v>9510.0105841459554</v>
      </c>
      <c r="S10" s="4">
        <f t="shared" si="2"/>
        <v>4089.9894158540446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74517.263519515021</v>
      </c>
      <c r="M11" s="15">
        <f t="shared" si="3"/>
        <v>10482.736480484982</v>
      </c>
      <c r="N11" s="31">
        <f t="shared" si="0"/>
        <v>3427.7879977306839</v>
      </c>
      <c r="O11" s="31">
        <f t="shared" si="0"/>
        <v>2092.6175268553761</v>
      </c>
      <c r="P11" s="30">
        <f t="shared" si="1"/>
        <v>0.6209304701374655</v>
      </c>
      <c r="Q11" s="30">
        <f t="shared" si="1"/>
        <v>0.37906952986253456</v>
      </c>
      <c r="R11" s="4">
        <f t="shared" si="2"/>
        <v>8444.6543938695304</v>
      </c>
      <c r="S11" s="4">
        <f t="shared" si="2"/>
        <v>5155.3456061304696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71039.155750262144</v>
      </c>
      <c r="M12" s="15">
        <f t="shared" si="3"/>
        <v>13960.844249737855</v>
      </c>
      <c r="N12" s="31">
        <f t="shared" si="0"/>
        <v>3362.5551708847815</v>
      </c>
      <c r="O12" s="31">
        <f t="shared" si="0"/>
        <v>2820.2407334861041</v>
      </c>
      <c r="P12" s="30">
        <f t="shared" si="1"/>
        <v>0.5438567313062439</v>
      </c>
      <c r="Q12" s="30">
        <f t="shared" si="1"/>
        <v>0.45614326869375621</v>
      </c>
      <c r="R12" s="4">
        <f t="shared" si="2"/>
        <v>7396.4515457649168</v>
      </c>
      <c r="S12" s="4">
        <f t="shared" si="2"/>
        <v>6203.5484542350841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67069.342375985114</v>
      </c>
      <c r="M13" s="15">
        <f t="shared" si="3"/>
        <v>17930.657624014882</v>
      </c>
      <c r="N13" s="31">
        <f t="shared" si="0"/>
        <v>3285.3623996175043</v>
      </c>
      <c r="O13" s="31">
        <f t="shared" si="0"/>
        <v>3552.9889764085001</v>
      </c>
      <c r="P13" s="30">
        <f t="shared" si="1"/>
        <v>0.48043193731392292</v>
      </c>
      <c r="Q13" s="30">
        <f t="shared" si="1"/>
        <v>0.51956806268607703</v>
      </c>
      <c r="R13" s="4">
        <f t="shared" si="2"/>
        <v>6533.874347469352</v>
      </c>
      <c r="S13" s="4">
        <f t="shared" si="2"/>
        <v>7066.1256525306471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62872.12194329685</v>
      </c>
      <c r="M14" s="15">
        <f t="shared" si="3"/>
        <v>22127.87805670315</v>
      </c>
      <c r="N14" s="31">
        <f t="shared" si="0"/>
        <v>3200.2642208138927</v>
      </c>
      <c r="O14" s="31">
        <f t="shared" si="0"/>
        <v>4130.9941768120752</v>
      </c>
      <c r="P14" s="30">
        <f t="shared" si="1"/>
        <v>0.4365231788652017</v>
      </c>
      <c r="Q14" s="30">
        <f t="shared" si="1"/>
        <v>0.56347682113479824</v>
      </c>
      <c r="R14" s="4">
        <f t="shared" si="2"/>
        <v>5936.715232566743</v>
      </c>
      <c r="S14" s="4">
        <f t="shared" si="2"/>
        <v>7663.2847674332561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58749.297664936093</v>
      </c>
      <c r="M15" s="15">
        <f t="shared" si="3"/>
        <v>26250.702335063903</v>
      </c>
      <c r="N15" s="31">
        <f t="shared" si="0"/>
        <v>3112.8070146546788</v>
      </c>
      <c r="O15" s="31">
        <f t="shared" si="0"/>
        <v>4526.0970684384429</v>
      </c>
      <c r="P15" s="30">
        <f t="shared" si="1"/>
        <v>0.40749392593423567</v>
      </c>
      <c r="Q15" s="30">
        <f t="shared" si="1"/>
        <v>0.59250607406576439</v>
      </c>
      <c r="R15" s="4">
        <f t="shared" si="2"/>
        <v>5541.9173927056054</v>
      </c>
      <c r="S15" s="4">
        <f t="shared" si="2"/>
        <v>8058.0826072943955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54891.327431251921</v>
      </c>
      <c r="M16" s="15">
        <f t="shared" si="3"/>
        <v>30108.672568748076</v>
      </c>
      <c r="N16" s="31">
        <f t="shared" si="0"/>
        <v>3027.0950737938401</v>
      </c>
      <c r="O16" s="31">
        <f t="shared" si="0"/>
        <v>4816.3431190115725</v>
      </c>
      <c r="P16" s="30">
        <f t="shared" si="1"/>
        <v>0.38593981355912488</v>
      </c>
      <c r="Q16" s="30">
        <f t="shared" si="1"/>
        <v>0.61406018644087512</v>
      </c>
      <c r="R16" s="4">
        <f t="shared" si="2"/>
        <v>5248.7814644040982</v>
      </c>
      <c r="S16" s="4">
        <f t="shared" si="2"/>
        <v>8351.2185355959009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51357.496506655712</v>
      </c>
      <c r="M17" s="15">
        <f t="shared" si="3"/>
        <v>33642.50349334428</v>
      </c>
      <c r="N17" s="31">
        <f t="shared" si="0"/>
        <v>2944.9150249504064</v>
      </c>
      <c r="O17" s="31">
        <f t="shared" si="0"/>
        <v>5054.4461016169416</v>
      </c>
      <c r="P17" s="30">
        <f t="shared" si="1"/>
        <v>0.36814377777867818</v>
      </c>
      <c r="Q17" s="30">
        <f t="shared" si="1"/>
        <v>0.63185622222132187</v>
      </c>
      <c r="R17" s="4">
        <f t="shared" si="2"/>
        <v>5006.755377790023</v>
      </c>
      <c r="S17" s="4">
        <f t="shared" si="2"/>
        <v>8593.244622209977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48147.052443380824</v>
      </c>
      <c r="M18" s="15">
        <f t="shared" si="3"/>
        <v>36852.947556619169</v>
      </c>
      <c r="N18" s="31">
        <f t="shared" si="0"/>
        <v>2866.8652283125061</v>
      </c>
      <c r="O18" s="31">
        <f t="shared" si="0"/>
        <v>5256.4033345685093</v>
      </c>
      <c r="P18" s="30">
        <f t="shared" si="1"/>
        <v>0.35292015844613878</v>
      </c>
      <c r="Q18" s="30">
        <f t="shared" si="1"/>
        <v>0.64707984155386122</v>
      </c>
      <c r="R18" s="4">
        <f t="shared" si="2"/>
        <v>4799.7141548674872</v>
      </c>
      <c r="S18" s="4">
        <f t="shared" si="2"/>
        <v>8800.2858451325119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45243.238207307375</v>
      </c>
      <c r="M19" s="15">
        <f t="shared" si="3"/>
        <v>39756.761792692618</v>
      </c>
      <c r="N19" s="31">
        <f t="shared" si="0"/>
        <v>2793.1815950563314</v>
      </c>
      <c r="O19" s="31">
        <f t="shared" si="0"/>
        <v>5429.1892271297038</v>
      </c>
      <c r="P19" s="30">
        <f t="shared" si="1"/>
        <v>0.33970513559417936</v>
      </c>
      <c r="Q19" s="30">
        <f t="shared" si="1"/>
        <v>0.66029486440582053</v>
      </c>
      <c r="R19" s="4">
        <f t="shared" si="2"/>
        <v>4619.9898440808392</v>
      </c>
      <c r="S19" s="4">
        <f t="shared" si="2"/>
        <v>8980.0101559191589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42624.309938219034</v>
      </c>
      <c r="M20" s="15">
        <f t="shared" si="3"/>
        <v>42375.690061780959</v>
      </c>
      <c r="N20" s="31">
        <f t="shared" si="0"/>
        <v>2723.9427386983475</v>
      </c>
      <c r="O20" s="31">
        <f t="shared" si="0"/>
        <v>5577.9171924171724</v>
      </c>
      <c r="P20" s="30">
        <f t="shared" si="1"/>
        <v>0.32811234606464046</v>
      </c>
      <c r="Q20" s="30">
        <f t="shared" si="1"/>
        <v>0.67188765393535954</v>
      </c>
      <c r="R20" s="4">
        <f t="shared" si="2"/>
        <v>4462.3279064791104</v>
      </c>
      <c r="S20" s="4">
        <f t="shared" si="2"/>
        <v>9137.6720935208905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40266.748254583101</v>
      </c>
      <c r="M21" s="15">
        <f t="shared" si="4"/>
        <v>44733.251745416899</v>
      </c>
      <c r="N21" s="31">
        <f t="shared" si="0"/>
        <v>2659.1254291772857</v>
      </c>
      <c r="O21" s="31">
        <f t="shared" si="0"/>
        <v>5706.6105619342097</v>
      </c>
      <c r="P21" s="30">
        <f t="shared" si="1"/>
        <v>0.31785911389058635</v>
      </c>
      <c r="Q21" s="30">
        <f t="shared" si="1"/>
        <v>0.68214088610941381</v>
      </c>
      <c r="R21" s="4">
        <f t="shared" si="2"/>
        <v>4322.8839489119746</v>
      </c>
      <c r="S21" s="4">
        <f t="shared" si="2"/>
        <v>9277.1160510880272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38146.952482761772</v>
      </c>
      <c r="M22" s="15">
        <f t="shared" si="4"/>
        <v>46853.047517238228</v>
      </c>
      <c r="N22" s="31">
        <f t="shared" si="0"/>
        <v>2598.6370684757803</v>
      </c>
      <c r="O22" s="31">
        <f t="shared" si="0"/>
        <v>5818.4821214271706</v>
      </c>
      <c r="P22" s="30">
        <f t="shared" si="1"/>
        <v>0.30873235959318079</v>
      </c>
      <c r="Q22" s="30">
        <f t="shared" si="1"/>
        <v>0.69126764040681921</v>
      </c>
      <c r="R22" s="4">
        <f t="shared" si="2"/>
        <v>4198.760090467259</v>
      </c>
      <c r="S22" s="4">
        <f t="shared" si="2"/>
        <v>9401.2399095327419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36242.200175987149</v>
      </c>
      <c r="M23" s="15">
        <f t="shared" si="4"/>
        <v>48757.799824012851</v>
      </c>
      <c r="N23" s="31">
        <f t="shared" si="0"/>
        <v>2542.3379742506977</v>
      </c>
      <c r="O23" s="31">
        <f t="shared" si="0"/>
        <v>5916.1283437801212</v>
      </c>
      <c r="P23" s="30">
        <f t="shared" si="1"/>
        <v>0.30056725163416725</v>
      </c>
      <c r="Q23" s="30">
        <f t="shared" si="1"/>
        <v>0.69943274836583258</v>
      </c>
      <c r="R23" s="4">
        <f t="shared" si="2"/>
        <v>4087.7146222246747</v>
      </c>
      <c r="S23" s="4">
        <f t="shared" si="2"/>
        <v>9512.2853777753226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34531.162770053881</v>
      </c>
      <c r="M24" s="15">
        <f t="shared" si="4"/>
        <v>50468.837229946119</v>
      </c>
      <c r="N24" s="31">
        <f t="shared" si="0"/>
        <v>2490.0571427065834</v>
      </c>
      <c r="O24" s="31">
        <f t="shared" si="0"/>
        <v>6001.6694908491836</v>
      </c>
      <c r="P24" s="30">
        <f t="shared" si="1"/>
        <v>0.29323331404321407</v>
      </c>
      <c r="Q24" s="30">
        <f t="shared" si="1"/>
        <v>0.70676668595678593</v>
      </c>
      <c r="R24" s="4">
        <f t="shared" si="2"/>
        <v>3987.9730709877113</v>
      </c>
      <c r="S24" s="4">
        <f t="shared" si="2"/>
        <v>9612.0269290122887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32994.149797832972</v>
      </c>
      <c r="M25" s="15">
        <f t="shared" si="4"/>
        <v>52005.850202167028</v>
      </c>
      <c r="N25" s="31">
        <f t="shared" si="0"/>
        <v>2441.6036388755329</v>
      </c>
      <c r="O25" s="31">
        <f t="shared" si="0"/>
        <v>6076.8526397578835</v>
      </c>
      <c r="P25" s="30">
        <f t="shared" si="1"/>
        <v>0.28662513007195123</v>
      </c>
      <c r="Q25" s="30">
        <f t="shared" si="1"/>
        <v>0.71337486992804866</v>
      </c>
      <c r="R25" s="4">
        <f t="shared" si="2"/>
        <v>3898.1017689785367</v>
      </c>
      <c r="S25" s="4">
        <f t="shared" si="2"/>
        <v>9701.8982310214615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31613.187599158235</v>
      </c>
      <c r="M26" s="15">
        <f t="shared" si="4"/>
        <v>53386.812400841765</v>
      </c>
      <c r="N26" s="31">
        <f t="shared" si="0"/>
        <v>2396.7749512764149</v>
      </c>
      <c r="O26" s="31">
        <f t="shared" si="0"/>
        <v>6143.128784752601</v>
      </c>
      <c r="P26" s="30">
        <f t="shared" si="1"/>
        <v>0.28065596818903898</v>
      </c>
      <c r="Q26" s="30">
        <f t="shared" si="1"/>
        <v>0.71934403181096096</v>
      </c>
      <c r="R26" s="4">
        <f t="shared" si="2"/>
        <v>3816.9211673709301</v>
      </c>
      <c r="S26" s="4">
        <f t="shared" si="2"/>
        <v>9783.0788326290694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30371.998750663846</v>
      </c>
      <c r="M27" s="15">
        <f t="shared" si="4"/>
        <v>54628.00124933615</v>
      </c>
      <c r="N27" s="31">
        <f t="shared" si="0"/>
        <v>2355.3631745740686</v>
      </c>
      <c r="O27" s="31">
        <f t="shared" si="0"/>
        <v>6201.7114534973243</v>
      </c>
      <c r="P27" s="30">
        <f t="shared" si="1"/>
        <v>0.27525331692764771</v>
      </c>
      <c r="Q27" s="30">
        <f t="shared" si="1"/>
        <v>0.72474668307235213</v>
      </c>
      <c r="R27" s="4">
        <f t="shared" si="2"/>
        <v>3743.4451102160087</v>
      </c>
      <c r="S27" s="4">
        <f t="shared" si="2"/>
        <v>9856.554889783989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29255.924060773639</v>
      </c>
      <c r="M28" s="15">
        <f t="shared" si="4"/>
        <v>55744.075939226357</v>
      </c>
      <c r="N28" s="31">
        <f t="shared" si="0"/>
        <v>2317.1595979741737</v>
      </c>
      <c r="O28" s="31">
        <f t="shared" si="0"/>
        <v>6253.6218996693424</v>
      </c>
      <c r="P28" s="30">
        <f t="shared" si="1"/>
        <v>0.27035569610673921</v>
      </c>
      <c r="Q28" s="30">
        <f t="shared" si="1"/>
        <v>0.72964430389326074</v>
      </c>
      <c r="R28" s="4">
        <f t="shared" si="2"/>
        <v>3676.8374670516532</v>
      </c>
      <c r="S28" s="4">
        <f t="shared" si="2"/>
        <v>9923.1625329483468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28251.813678101509</v>
      </c>
      <c r="M29" s="15">
        <f t="shared" si="4"/>
        <v>56748.18632189848</v>
      </c>
      <c r="N29" s="31">
        <f t="shared" si="0"/>
        <v>2281.9580988207103</v>
      </c>
      <c r="O29" s="31">
        <f t="shared" si="0"/>
        <v>6299.7243830855787</v>
      </c>
      <c r="P29" s="30">
        <f t="shared" si="1"/>
        <v>0.26591033910098805</v>
      </c>
      <c r="Q29" s="30">
        <f t="shared" si="1"/>
        <v>0.73408966089901184</v>
      </c>
      <c r="R29" s="4">
        <f t="shared" si="2"/>
        <v>3616.3806117734375</v>
      </c>
      <c r="S29" s="4">
        <f t="shared" si="2"/>
        <v>9983.6193882265616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27347.904101378706</v>
      </c>
      <c r="M30" s="15">
        <f t="shared" si="4"/>
        <v>57652.095898621279</v>
      </c>
      <c r="N30" s="31">
        <f t="shared" si="0"/>
        <v>2249.5576262253858</v>
      </c>
      <c r="O30" s="31">
        <f t="shared" si="0"/>
        <v>6340.7540177487244</v>
      </c>
      <c r="P30" s="30">
        <f t="shared" si="1"/>
        <v>0.26187148027433843</v>
      </c>
      <c r="Q30" s="30">
        <f t="shared" si="1"/>
        <v>0.73812851972566162</v>
      </c>
      <c r="R30" s="4">
        <f t="shared" si="2"/>
        <v>3561.4521317310027</v>
      </c>
      <c r="S30" s="4">
        <f t="shared" si="2"/>
        <v>10038.547868268997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26533.691576889116</v>
      </c>
      <c r="M31" s="15">
        <f>M30-($F$2*$F$3*$F$4*($F$5/2))*M30/SUM($L30:$M30)+S30</f>
        <v>58466.308423110866</v>
      </c>
      <c r="N31" s="31">
        <f t="shared" si="0"/>
        <v>2219.7639835625305</v>
      </c>
      <c r="O31" s="31">
        <f t="shared" si="0"/>
        <v>6377.3389701401802</v>
      </c>
      <c r="P31" s="30">
        <f t="shared" si="1"/>
        <v>0.25819906956057731</v>
      </c>
      <c r="Q31" s="30">
        <f t="shared" si="1"/>
        <v>0.74180093043942286</v>
      </c>
      <c r="R31" s="4">
        <f t="shared" si="2"/>
        <v>3511.5073460238514</v>
      </c>
      <c r="S31" s="4">
        <f t="shared" si="2"/>
        <v>10088.492653976151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25799.808270610709</v>
      </c>
      <c r="M32" s="15">
        <f t="shared" si="5"/>
        <v>59200.191729389277</v>
      </c>
      <c r="N32" s="31">
        <f t="shared" si="0"/>
        <v>2192.3910667279306</v>
      </c>
      <c r="O32" s="31">
        <f t="shared" si="0"/>
        <v>6410.0183089335496</v>
      </c>
      <c r="P32" s="30">
        <f t="shared" si="1"/>
        <v>0.25485779285635857</v>
      </c>
      <c r="Q32" s="30">
        <f t="shared" si="1"/>
        <v>0.74514220714364143</v>
      </c>
      <c r="R32" s="4">
        <f t="shared" si="2"/>
        <v>3466.0659828464763</v>
      </c>
      <c r="S32" s="4">
        <f t="shared" si="2"/>
        <v>10133.934017153524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25137.904930159471</v>
      </c>
      <c r="M33" s="15">
        <f t="shared" si="5"/>
        <v>59862.095069840514</v>
      </c>
      <c r="N33" s="31">
        <f t="shared" si="0"/>
        <v>2167.2616784789484</v>
      </c>
      <c r="O33" s="31">
        <f t="shared" si="0"/>
        <v>6439.256470037798</v>
      </c>
      <c r="P33" s="30">
        <f t="shared" si="1"/>
        <v>0.25181631422603296</v>
      </c>
      <c r="Q33" s="30">
        <f t="shared" si="1"/>
        <v>0.74818368577396699</v>
      </c>
      <c r="R33" s="4">
        <f t="shared" si="2"/>
        <v>3424.7018734740482</v>
      </c>
      <c r="S33" s="4">
        <f t="shared" si="2"/>
        <v>10175.298126525951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24540.542014808005</v>
      </c>
      <c r="M34" s="15">
        <f t="shared" si="5"/>
        <v>60459.457985191977</v>
      </c>
      <c r="N34" s="31">
        <f t="shared" si="0"/>
        <v>2144.2080126409837</v>
      </c>
      <c r="O34" s="31">
        <f t="shared" si="0"/>
        <v>6465.4550606947805</v>
      </c>
      <c r="P34" s="30">
        <f t="shared" si="1"/>
        <v>0.24904668096497568</v>
      </c>
      <c r="Q34" s="30">
        <f t="shared" si="1"/>
        <v>0.75095331903502449</v>
      </c>
      <c r="R34" s="4">
        <f t="shared" si="2"/>
        <v>3387.0348611236691</v>
      </c>
      <c r="S34" s="4">
        <f t="shared" si="2"/>
        <v>10212.965138876332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24001.090153562393</v>
      </c>
      <c r="M35" s="15">
        <f t="shared" si="5"/>
        <v>60998.909846437586</v>
      </c>
      <c r="N35" s="31">
        <f t="shared" si="0"/>
        <v>2123.0718821876812</v>
      </c>
      <c r="O35" s="31">
        <f t="shared" si="0"/>
        <v>6488.9625527403914</v>
      </c>
      <c r="P35" s="30">
        <f t="shared" si="1"/>
        <v>0.24652384964661522</v>
      </c>
      <c r="Q35" s="30">
        <f t="shared" si="1"/>
        <v>0.75347615035338467</v>
      </c>
      <c r="R35" s="4">
        <f t="shared" si="2"/>
        <v>3352.7243551939669</v>
      </c>
      <c r="S35" s="4">
        <f t="shared" si="2"/>
        <v>10247.275644806032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23513.640084186376</v>
      </c>
      <c r="M36" s="15">
        <f t="shared" si="5"/>
        <v>61486.359915813598</v>
      </c>
      <c r="N36" s="31">
        <f t="shared" si="0"/>
        <v>2103.7047500960539</v>
      </c>
      <c r="O36" s="31">
        <f t="shared" si="0"/>
        <v>6510.082287880381</v>
      </c>
      <c r="P36" s="30">
        <f t="shared" si="1"/>
        <v>0.24422530308925069</v>
      </c>
      <c r="Q36" s="30">
        <f t="shared" si="1"/>
        <v>0.75577469691074928</v>
      </c>
      <c r="R36" s="4">
        <f t="shared" si="2"/>
        <v>3321.4641220138096</v>
      </c>
      <c r="S36" s="4">
        <f t="shared" si="2"/>
        <v>10278.535877986191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23072.921792730365</v>
      </c>
      <c r="M37" s="15">
        <f t="shared" si="5"/>
        <v>61927.078207269609</v>
      </c>
      <c r="N37" s="31">
        <f t="shared" si="0"/>
        <v>2085.9676100996385</v>
      </c>
      <c r="O37" s="31">
        <f t="shared" si="0"/>
        <v>6529.0791233332675</v>
      </c>
      <c r="P37" s="30">
        <f t="shared" si="1"/>
        <v>0.24213073644795266</v>
      </c>
      <c r="Q37" s="30">
        <f t="shared" si="1"/>
        <v>0.75786926355204731</v>
      </c>
      <c r="R37" s="4">
        <f t="shared" si="2"/>
        <v>3292.9780156921561</v>
      </c>
      <c r="S37" s="4">
        <f t="shared" si="2"/>
        <v>10307.021984307843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22674.23232158566</v>
      </c>
      <c r="M38" s="15">
        <f t="shared" si="5"/>
        <v>62325.767678414311</v>
      </c>
      <c r="N38" s="31">
        <f t="shared" si="0"/>
        <v>2069.7307551270255</v>
      </c>
      <c r="O38" s="31">
        <f t="shared" si="0"/>
        <v>6546.1849751688451</v>
      </c>
      <c r="P38" s="30">
        <f t="shared" si="1"/>
        <v>0.24022179648871184</v>
      </c>
      <c r="Q38" s="30">
        <f t="shared" si="1"/>
        <v>0.75977820351128822</v>
      </c>
      <c r="R38" s="4">
        <f t="shared" si="2"/>
        <v>3267.0164322464811</v>
      </c>
      <c r="S38" s="4">
        <f t="shared" si="2"/>
        <v>10332.983567753519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22313.371582378433</v>
      </c>
      <c r="M39" s="15">
        <f t="shared" si="5"/>
        <v>62686.628417621541</v>
      </c>
      <c r="N39" s="31">
        <f t="shared" si="0"/>
        <v>2054.873463721131</v>
      </c>
      <c r="O39" s="31">
        <f t="shared" si="0"/>
        <v>6561.6034626929886</v>
      </c>
      <c r="P39" s="30">
        <f t="shared" si="1"/>
        <v>0.23848186228200097</v>
      </c>
      <c r="Q39" s="30">
        <f t="shared" si="1"/>
        <v>0.76151813771799903</v>
      </c>
      <c r="R39" s="4">
        <f t="shared" si="2"/>
        <v>3243.3533270352132</v>
      </c>
      <c r="S39" s="4">
        <f t="shared" si="2"/>
        <v>10356.646672964787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21986.585456233093</v>
      </c>
      <c r="M40" s="15">
        <f t="shared" si="5"/>
        <v>63013.414543766878</v>
      </c>
      <c r="N40" s="31">
        <f t="shared" si="0"/>
        <v>2041.283628669931</v>
      </c>
      <c r="O40" s="31">
        <f t="shared" si="0"/>
        <v>6575.5138157838783</v>
      </c>
      <c r="P40" s="30">
        <f t="shared" si="1"/>
        <v>0.23689585856329962</v>
      </c>
      <c r="Q40" s="30">
        <f t="shared" si="1"/>
        <v>0.76310414143670047</v>
      </c>
      <c r="R40" s="4">
        <f t="shared" si="2"/>
        <v>3221.7836764608746</v>
      </c>
      <c r="S40" s="4">
        <f t="shared" si="2"/>
        <v>10378.216323539127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21690.515459696675</v>
      </c>
      <c r="M41" s="15">
        <f t="shared" si="5"/>
        <v>63309.484540303303</v>
      </c>
      <c r="N41" s="31">
        <f t="shared" si="0"/>
        <v>2028.8573471432285</v>
      </c>
      <c r="O41" s="31">
        <f t="shared" si="0"/>
        <v>6588.0741749615563</v>
      </c>
      <c r="P41" s="30">
        <f t="shared" si="1"/>
        <v>0.23545009519208254</v>
      </c>
      <c r="Q41" s="30">
        <f t="shared" si="1"/>
        <v>0.7645499048079174</v>
      </c>
      <c r="R41" s="4">
        <f t="shared" si="2"/>
        <v>3202.1212946123228</v>
      </c>
      <c r="S41" s="4">
        <f t="shared" si="2"/>
        <v>10397.878705387677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21422.154280757528</v>
      </c>
      <c r="M42" s="15">
        <f t="shared" si="5"/>
        <v>63577.845719242454</v>
      </c>
      <c r="N42" s="31">
        <f t="shared" si="0"/>
        <v>2017.4984876009701</v>
      </c>
      <c r="O42" s="31">
        <f t="shared" si="0"/>
        <v>6599.4243888622041</v>
      </c>
      <c r="P42" s="30">
        <f t="shared" si="1"/>
        <v>0.23413212773572539</v>
      </c>
      <c r="Q42" s="30">
        <f t="shared" si="1"/>
        <v>0.76586787226427466</v>
      </c>
      <c r="R42" s="4">
        <f t="shared" si="2"/>
        <v>3184.1969372058652</v>
      </c>
      <c r="S42" s="4">
        <f t="shared" si="2"/>
        <v>10415.803062794135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21178.806533042189</v>
      </c>
      <c r="M43" s="23">
        <f>M42-($F$2*$F$3*$F$4*($F$5/2))*M42/SUM($L42:$M42)+S42</f>
        <v>63821.193466957789</v>
      </c>
      <c r="N43" s="32">
        <f t="shared" si="0"/>
        <v>2007.118245447755</v>
      </c>
      <c r="O43" s="32">
        <f t="shared" si="0"/>
        <v>6609.6883940045054</v>
      </c>
      <c r="P43" s="33">
        <f t="shared" si="1"/>
        <v>0.23293063537692893</v>
      </c>
      <c r="Q43" s="33">
        <f t="shared" si="1"/>
        <v>0.76706936462307096</v>
      </c>
      <c r="R43" s="24">
        <f t="shared" si="2"/>
        <v>3167.8566411262336</v>
      </c>
      <c r="S43" s="24">
        <f t="shared" si="2"/>
        <v>10432.143358873765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559A8-13A7-4DC9-A1A2-098F16EE399F}">
  <dimension ref="B2:S44"/>
  <sheetViews>
    <sheetView zoomScale="72" zoomScaleNormal="80" workbookViewId="0">
      <selection activeCell="B15" sqref="B15:G31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3102.1825664321641</v>
      </c>
      <c r="O3" s="31">
        <f>IF($F$6=1,K3^$F$7*LOG(M3)^$F$8,EXP(K3*$F$7+LOG(M3)*$F$8))</f>
        <v>47.433728342555405</v>
      </c>
      <c r="P3" s="30">
        <f>N3/SUM($N3:$O3)</f>
        <v>0.98493983904602955</v>
      </c>
      <c r="Q3" s="30">
        <f>O3/SUM($N3:$O3)</f>
        <v>1.506016095397048E-2</v>
      </c>
      <c r="R3" s="4">
        <f>$F$2*$F$3*$F$4*($F$5/2)*P3</f>
        <v>22604.369306106379</v>
      </c>
      <c r="S3" s="4">
        <f>$F$2*$F$3*$F$4*($F$5/2)*Q3</f>
        <v>345.63069389362255</v>
      </c>
    </row>
    <row r="4" spans="2:19" x14ac:dyDescent="0.3">
      <c r="B4" t="s">
        <v>29</v>
      </c>
      <c r="F4" s="17">
        <f>'Total market'!F6</f>
        <v>0.5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169360.26930610638</v>
      </c>
      <c r="M4" s="15">
        <f>M3-($F$2*$F$3*$F$4*($F$5/2))*M3/SUM($L3:$M3)+S3</f>
        <v>639.73069389362263</v>
      </c>
      <c r="N4" s="31">
        <f t="shared" ref="N4:O43" si="0">IF($F$6=1,J4^$F$7*LOG(L4)^$F$8,EXP(J4*$F$7+LOG(L4)*$F$8))</f>
        <v>3099.9055664915218</v>
      </c>
      <c r="O4" s="31">
        <f t="shared" si="0"/>
        <v>79.553718643687063</v>
      </c>
      <c r="P4" s="30">
        <f t="shared" ref="P4:Q43" si="1">N4/SUM($N4:$O4)</f>
        <v>0.97497885284594732</v>
      </c>
      <c r="Q4" s="30">
        <f t="shared" si="1"/>
        <v>2.5021147154052636E-2</v>
      </c>
      <c r="R4" s="4">
        <f t="shared" ref="R4:S43" si="2">$F$2*$F$3*$F$4*($F$5/2)*P4</f>
        <v>22375.76467281449</v>
      </c>
      <c r="S4" s="4">
        <f t="shared" si="2"/>
        <v>574.23532718550803</v>
      </c>
    </row>
    <row r="5" spans="2:19" x14ac:dyDescent="0.3">
      <c r="B5" t="s">
        <v>40</v>
      </c>
      <c r="F5" s="16">
        <v>0.27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168872.3976225965</v>
      </c>
      <c r="M5" s="15">
        <f t="shared" si="3"/>
        <v>1127.6023774034916</v>
      </c>
      <c r="N5" s="31">
        <f t="shared" si="0"/>
        <v>3096.1935317788652</v>
      </c>
      <c r="O5" s="31">
        <f t="shared" si="0"/>
        <v>121.47804052878942</v>
      </c>
      <c r="P5" s="30">
        <f t="shared" si="1"/>
        <v>0.9622466004379473</v>
      </c>
      <c r="Q5" s="30">
        <f t="shared" si="1"/>
        <v>3.7753399562052758E-2</v>
      </c>
      <c r="R5" s="4">
        <f t="shared" si="2"/>
        <v>22083.559480050892</v>
      </c>
      <c r="S5" s="4">
        <f t="shared" si="2"/>
        <v>866.44051994911081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168158.18342359687</v>
      </c>
      <c r="M6" s="15">
        <f t="shared" si="3"/>
        <v>1841.816576403131</v>
      </c>
      <c r="N6" s="31">
        <f t="shared" si="0"/>
        <v>3090.7464050546077</v>
      </c>
      <c r="O6" s="31">
        <f t="shared" si="0"/>
        <v>170.84560640165847</v>
      </c>
      <c r="P6" s="30">
        <f t="shared" si="1"/>
        <v>0.94761895240067817</v>
      </c>
      <c r="Q6" s="30">
        <f t="shared" si="1"/>
        <v>5.2381047599321814E-2</v>
      </c>
      <c r="R6" s="4">
        <f t="shared" si="2"/>
        <v>21747.854957595566</v>
      </c>
      <c r="S6" s="4">
        <f t="shared" si="2"/>
        <v>1202.1450424044356</v>
      </c>
    </row>
    <row r="7" spans="2:19" ht="14.4" customHeight="1" x14ac:dyDescent="0.3">
      <c r="B7" t="s">
        <v>42</v>
      </c>
      <c r="F7" s="1">
        <v>2.2000000000000002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167204.68361900686</v>
      </c>
      <c r="M7" s="15">
        <f t="shared" si="3"/>
        <v>2795.3163809931439</v>
      </c>
      <c r="N7" s="31">
        <f t="shared" si="0"/>
        <v>3083.4501830335971</v>
      </c>
      <c r="O7" s="31">
        <f t="shared" si="0"/>
        <v>224.84548429913119</v>
      </c>
      <c r="P7" s="30">
        <f t="shared" si="1"/>
        <v>0.9320358556463576</v>
      </c>
      <c r="Q7" s="30">
        <f t="shared" si="1"/>
        <v>6.796414435364237E-2</v>
      </c>
      <c r="R7" s="4">
        <f t="shared" si="2"/>
        <v>21390.222887083906</v>
      </c>
      <c r="S7" s="4">
        <f t="shared" si="2"/>
        <v>1559.7771129160924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166022.27421752486</v>
      </c>
      <c r="M8" s="15">
        <f t="shared" si="3"/>
        <v>3977.7257824751619</v>
      </c>
      <c r="N8" s="31">
        <f t="shared" si="0"/>
        <v>3074.3636626486973</v>
      </c>
      <c r="O8" s="31">
        <f t="shared" si="0"/>
        <v>281.18562203231801</v>
      </c>
      <c r="P8" s="30">
        <f t="shared" si="1"/>
        <v>0.91620280372098661</v>
      </c>
      <c r="Q8" s="30">
        <f t="shared" si="1"/>
        <v>8.3797196279013386E-2</v>
      </c>
      <c r="R8" s="4">
        <f t="shared" si="2"/>
        <v>21026.854345396641</v>
      </c>
      <c r="S8" s="4">
        <f t="shared" si="2"/>
        <v>1923.1456546033571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164636.12154355564</v>
      </c>
      <c r="M9" s="15">
        <f t="shared" si="3"/>
        <v>5363.8784564443722</v>
      </c>
      <c r="N9" s="31">
        <f t="shared" si="0"/>
        <v>3063.6562782435449</v>
      </c>
      <c r="O9" s="31">
        <f t="shared" si="0"/>
        <v>338.50487470425378</v>
      </c>
      <c r="P9" s="30">
        <f t="shared" si="1"/>
        <v>0.9005029863412094</v>
      </c>
      <c r="Q9" s="30">
        <f t="shared" si="1"/>
        <v>9.9497013658790559E-2</v>
      </c>
      <c r="R9" s="4">
        <f t="shared" si="2"/>
        <v>20666.543536530757</v>
      </c>
      <c r="S9" s="4">
        <f t="shared" si="2"/>
        <v>2283.4564634692433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163076.78867170637</v>
      </c>
      <c r="M10" s="15">
        <f t="shared" si="3"/>
        <v>6923.2113282936252</v>
      </c>
      <c r="N10" s="31">
        <f t="shared" si="0"/>
        <v>3051.5390458430434</v>
      </c>
      <c r="O10" s="31">
        <f t="shared" si="0"/>
        <v>396.4671417193623</v>
      </c>
      <c r="P10" s="30">
        <f t="shared" si="1"/>
        <v>0.88501553647163034</v>
      </c>
      <c r="Q10" s="30">
        <f t="shared" si="1"/>
        <v>0.11498446352836965</v>
      </c>
      <c r="R10" s="4">
        <f t="shared" si="2"/>
        <v>20311.106562023917</v>
      </c>
      <c r="S10" s="4">
        <f t="shared" si="2"/>
        <v>2638.8934379760835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161372.52876304992</v>
      </c>
      <c r="M11" s="15">
        <f t="shared" si="3"/>
        <v>8627.4712369500685</v>
      </c>
      <c r="N11" s="31">
        <f t="shared" si="0"/>
        <v>3038.2069379788795</v>
      </c>
      <c r="O11" s="31">
        <f t="shared" si="0"/>
        <v>455.81882006988701</v>
      </c>
      <c r="P11" s="30">
        <f t="shared" si="1"/>
        <v>0.8695433715621953</v>
      </c>
      <c r="Q11" s="30">
        <f t="shared" si="1"/>
        <v>0.13045662843780476</v>
      </c>
      <c r="R11" s="4">
        <f t="shared" si="2"/>
        <v>19956.020377352383</v>
      </c>
      <c r="S11" s="4">
        <f t="shared" si="2"/>
        <v>2993.9796226476192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159543.25775739056</v>
      </c>
      <c r="M12" s="15">
        <f t="shared" si="3"/>
        <v>10456.742242609429</v>
      </c>
      <c r="N12" s="31">
        <f t="shared" si="0"/>
        <v>3023.7920659525084</v>
      </c>
      <c r="O12" s="31">
        <f t="shared" si="0"/>
        <v>518.58794153292979</v>
      </c>
      <c r="P12" s="30">
        <f t="shared" si="1"/>
        <v>0.8536046555036173</v>
      </c>
      <c r="Q12" s="30">
        <f t="shared" si="1"/>
        <v>0.14639534449638281</v>
      </c>
      <c r="R12" s="4">
        <f t="shared" si="2"/>
        <v>19590.226843808017</v>
      </c>
      <c r="S12" s="4">
        <f t="shared" si="2"/>
        <v>3359.7731561919854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157595.14480395085</v>
      </c>
      <c r="M13" s="15">
        <f t="shared" si="3"/>
        <v>12404.855196049142</v>
      </c>
      <c r="N13" s="31">
        <f t="shared" si="0"/>
        <v>3008.3191357375308</v>
      </c>
      <c r="O13" s="31">
        <f t="shared" si="0"/>
        <v>588.53354054160616</v>
      </c>
      <c r="P13" s="30">
        <f t="shared" si="1"/>
        <v>0.83637541108566316</v>
      </c>
      <c r="Q13" s="30">
        <f t="shared" si="1"/>
        <v>0.16362458891433687</v>
      </c>
      <c r="R13" s="4">
        <f t="shared" si="2"/>
        <v>19194.815684415971</v>
      </c>
      <c r="S13" s="4">
        <f t="shared" si="2"/>
        <v>3755.1843155840311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155514.61593983346</v>
      </c>
      <c r="M14" s="15">
        <f t="shared" si="3"/>
        <v>14485.384060166538</v>
      </c>
      <c r="N14" s="31">
        <f t="shared" si="0"/>
        <v>2991.6532214013746</v>
      </c>
      <c r="O14" s="31">
        <f t="shared" si="0"/>
        <v>671.92622982575574</v>
      </c>
      <c r="P14" s="30">
        <f t="shared" si="1"/>
        <v>0.81659296904269629</v>
      </c>
      <c r="Q14" s="30">
        <f t="shared" si="1"/>
        <v>0.18340703095730362</v>
      </c>
      <c r="R14" s="4">
        <f t="shared" si="2"/>
        <v>18740.808639529881</v>
      </c>
      <c r="S14" s="4">
        <f t="shared" si="2"/>
        <v>4209.1913604701185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153260.95142748582</v>
      </c>
      <c r="M15" s="15">
        <f t="shared" si="3"/>
        <v>16739.048572514173</v>
      </c>
      <c r="N15" s="31">
        <f t="shared" si="0"/>
        <v>2973.4321702171874</v>
      </c>
      <c r="O15" s="31">
        <f t="shared" si="0"/>
        <v>778.71059386881529</v>
      </c>
      <c r="P15" s="30">
        <f t="shared" si="1"/>
        <v>0.79246242938240008</v>
      </c>
      <c r="Q15" s="30">
        <f t="shared" si="1"/>
        <v>0.20753757061759989</v>
      </c>
      <c r="R15" s="4">
        <f t="shared" si="2"/>
        <v>18187.012754326082</v>
      </c>
      <c r="S15" s="4">
        <f t="shared" si="2"/>
        <v>4762.9872456739176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150757.73573910131</v>
      </c>
      <c r="M16" s="15">
        <f t="shared" si="3"/>
        <v>19242.264260898679</v>
      </c>
      <c r="N16" s="31">
        <f t="shared" si="0"/>
        <v>2952.9833966269248</v>
      </c>
      <c r="O16" s="31">
        <f t="shared" si="0"/>
        <v>923.9717702095611</v>
      </c>
      <c r="P16" s="30">
        <f t="shared" si="1"/>
        <v>0.76167592080681645</v>
      </c>
      <c r="Q16" s="30">
        <f t="shared" si="1"/>
        <v>0.23832407919318363</v>
      </c>
      <c r="R16" s="4">
        <f t="shared" si="2"/>
        <v>17480.462382516438</v>
      </c>
      <c r="S16" s="4">
        <f t="shared" si="2"/>
        <v>5469.5376174835646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147885.90379683906</v>
      </c>
      <c r="M17" s="15">
        <f t="shared" si="3"/>
        <v>22114.096203160923</v>
      </c>
      <c r="N17" s="31">
        <f t="shared" si="0"/>
        <v>2929.2435514862809</v>
      </c>
      <c r="O17" s="31">
        <f t="shared" si="0"/>
        <v>1129.1390549127932</v>
      </c>
      <c r="P17" s="30">
        <f t="shared" si="1"/>
        <v>0.72177609544935029</v>
      </c>
      <c r="Q17" s="30">
        <f t="shared" si="1"/>
        <v>0.27822390455064977</v>
      </c>
      <c r="R17" s="4">
        <f t="shared" si="2"/>
        <v>16564.761390562588</v>
      </c>
      <c r="S17" s="4">
        <f t="shared" si="2"/>
        <v>6385.2386094374124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144486.06817482837</v>
      </c>
      <c r="M18" s="15">
        <f t="shared" si="3"/>
        <v>25513.93182517161</v>
      </c>
      <c r="N18" s="31">
        <f t="shared" si="0"/>
        <v>2900.7399232008793</v>
      </c>
      <c r="O18" s="31">
        <f t="shared" si="0"/>
        <v>1420.95404819127</v>
      </c>
      <c r="P18" s="30">
        <f t="shared" si="1"/>
        <v>0.6712043801348716</v>
      </c>
      <c r="Q18" s="30">
        <f t="shared" si="1"/>
        <v>0.32879561986512834</v>
      </c>
      <c r="R18" s="4">
        <f t="shared" si="2"/>
        <v>15404.140524095303</v>
      </c>
      <c r="S18" s="4">
        <f t="shared" si="2"/>
        <v>7545.8594759046955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140384.58949532185</v>
      </c>
      <c r="M19" s="15">
        <f t="shared" si="3"/>
        <v>29615.410504678141</v>
      </c>
      <c r="N19" s="31">
        <f t="shared" si="0"/>
        <v>2865.7554376753565</v>
      </c>
      <c r="O19" s="31">
        <f t="shared" si="0"/>
        <v>1823.7139047138674</v>
      </c>
      <c r="P19" s="30">
        <f t="shared" si="1"/>
        <v>0.61110441895229262</v>
      </c>
      <c r="Q19" s="30">
        <f t="shared" si="1"/>
        <v>0.38889558104770733</v>
      </c>
      <c r="R19" s="4">
        <f t="shared" si="2"/>
        <v>14024.846414955116</v>
      </c>
      <c r="S19" s="4">
        <f t="shared" si="2"/>
        <v>8925.1535850448836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135457.51632840853</v>
      </c>
      <c r="M20" s="15">
        <f t="shared" si="3"/>
        <v>34542.483671591472</v>
      </c>
      <c r="N20" s="31">
        <f t="shared" si="0"/>
        <v>2822.8217049433065</v>
      </c>
      <c r="O20" s="31">
        <f t="shared" si="0"/>
        <v>2340.0777942543718</v>
      </c>
      <c r="P20" s="30">
        <f t="shared" si="1"/>
        <v>0.54675124034120304</v>
      </c>
      <c r="Q20" s="30">
        <f t="shared" si="1"/>
        <v>0.45324875965879702</v>
      </c>
      <c r="R20" s="4">
        <f t="shared" si="2"/>
        <v>12547.94096583061</v>
      </c>
      <c r="S20" s="4">
        <f t="shared" si="2"/>
        <v>10402.059034169391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129718.69258990399</v>
      </c>
      <c r="M21" s="15">
        <f t="shared" si="4"/>
        <v>40281.307410096015</v>
      </c>
      <c r="N21" s="31">
        <f t="shared" si="0"/>
        <v>2771.4916394850102</v>
      </c>
      <c r="O21" s="31">
        <f t="shared" si="0"/>
        <v>2927.8035114223767</v>
      </c>
      <c r="P21" s="30">
        <f t="shared" si="1"/>
        <v>0.48628673653508891</v>
      </c>
      <c r="Q21" s="30">
        <f t="shared" si="1"/>
        <v>0.51371326346491109</v>
      </c>
      <c r="R21" s="4">
        <f t="shared" si="2"/>
        <v>11160.280603480291</v>
      </c>
      <c r="S21" s="4">
        <f t="shared" si="2"/>
        <v>11789.719396519709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123366.94969374724</v>
      </c>
      <c r="M22" s="15">
        <f t="shared" si="4"/>
        <v>46633.050306252757</v>
      </c>
      <c r="N22" s="31">
        <f t="shared" si="0"/>
        <v>2712.9001537997297</v>
      </c>
      <c r="O22" s="31">
        <f t="shared" si="0"/>
        <v>3502.5216681377015</v>
      </c>
      <c r="P22" s="30">
        <f t="shared" si="1"/>
        <v>0.43647884753766913</v>
      </c>
      <c r="Q22" s="30">
        <f t="shared" si="1"/>
        <v>0.56352115246233092</v>
      </c>
      <c r="R22" s="4">
        <f t="shared" si="2"/>
        <v>10017.189550989506</v>
      </c>
      <c r="S22" s="4">
        <f t="shared" si="2"/>
        <v>12932.810449010494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116729.60103608087</v>
      </c>
      <c r="M23" s="15">
        <f t="shared" si="4"/>
        <v>53270.398963919128</v>
      </c>
      <c r="N23" s="31">
        <f t="shared" si="0"/>
        <v>2649.5102820081561</v>
      </c>
      <c r="O23" s="31">
        <f t="shared" si="0"/>
        <v>3984.6884256544467</v>
      </c>
      <c r="P23" s="30">
        <f t="shared" si="1"/>
        <v>0.39937155921301098</v>
      </c>
      <c r="Q23" s="30">
        <f t="shared" si="1"/>
        <v>0.60062844078698907</v>
      </c>
      <c r="R23" s="4">
        <f t="shared" si="2"/>
        <v>9165.5772839386027</v>
      </c>
      <c r="S23" s="4">
        <f t="shared" si="2"/>
        <v>13784.422716061399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110136.68218014856</v>
      </c>
      <c r="M24" s="15">
        <f t="shared" si="4"/>
        <v>59863.317819851451</v>
      </c>
      <c r="N24" s="31">
        <f t="shared" si="0"/>
        <v>2584.1542693100746</v>
      </c>
      <c r="O24" s="31">
        <f t="shared" si="0"/>
        <v>4346.9328912521914</v>
      </c>
      <c r="P24" s="30">
        <f t="shared" si="1"/>
        <v>0.37283534450610517</v>
      </c>
      <c r="Q24" s="30">
        <f t="shared" si="1"/>
        <v>0.62716465549389488</v>
      </c>
      <c r="R24" s="4">
        <f t="shared" si="2"/>
        <v>8556.5711564151134</v>
      </c>
      <c r="S24" s="4">
        <f t="shared" si="2"/>
        <v>14393.428843584888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103824.80124224361</v>
      </c>
      <c r="M25" s="15">
        <f t="shared" si="4"/>
        <v>66175.1987577564</v>
      </c>
      <c r="N25" s="31">
        <f t="shared" si="0"/>
        <v>2519.1353866869758</v>
      </c>
      <c r="O25" s="31">
        <f t="shared" si="0"/>
        <v>4610.8306581692077</v>
      </c>
      <c r="P25" s="30">
        <f t="shared" si="1"/>
        <v>0.35331660359089251</v>
      </c>
      <c r="Q25" s="30">
        <f t="shared" si="1"/>
        <v>0.64668339640910755</v>
      </c>
      <c r="R25" s="4">
        <f t="shared" si="2"/>
        <v>8108.6160524109828</v>
      </c>
      <c r="S25" s="4">
        <f t="shared" si="2"/>
        <v>14841.383947589018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97917.069126951712</v>
      </c>
      <c r="M26" s="15">
        <f t="shared" si="4"/>
        <v>72082.930873048303</v>
      </c>
      <c r="N26" s="31">
        <f t="shared" si="0"/>
        <v>2455.8948289375599</v>
      </c>
      <c r="O26" s="31">
        <f t="shared" si="0"/>
        <v>4812.010669792995</v>
      </c>
      <c r="P26" s="30">
        <f t="shared" si="1"/>
        <v>0.33790957097151542</v>
      </c>
      <c r="Q26" s="30">
        <f t="shared" si="1"/>
        <v>0.66209042902848447</v>
      </c>
      <c r="R26" s="4">
        <f t="shared" si="2"/>
        <v>7755.0246537962785</v>
      </c>
      <c r="S26" s="4">
        <f t="shared" si="2"/>
        <v>15194.975346203719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92453.289448609517</v>
      </c>
      <c r="M27" s="15">
        <f t="shared" si="4"/>
        <v>77546.710551390497</v>
      </c>
      <c r="N27" s="31">
        <f t="shared" si="0"/>
        <v>2395.1523910240726</v>
      </c>
      <c r="O27" s="31">
        <f t="shared" si="0"/>
        <v>4976.5513959218806</v>
      </c>
      <c r="P27" s="30">
        <f t="shared" si="1"/>
        <v>0.32491164325749017</v>
      </c>
      <c r="Q27" s="30">
        <f t="shared" si="1"/>
        <v>0.67508835674250989</v>
      </c>
      <c r="R27" s="4">
        <f t="shared" si="2"/>
        <v>7456.7222127593996</v>
      </c>
      <c r="S27" s="4">
        <f t="shared" si="2"/>
        <v>15493.277787240602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87428.817585806624</v>
      </c>
      <c r="M28" s="15">
        <f t="shared" si="4"/>
        <v>82571.182414193376</v>
      </c>
      <c r="N28" s="31">
        <f t="shared" si="0"/>
        <v>2337.1977370858413</v>
      </c>
      <c r="O28" s="31">
        <f t="shared" si="0"/>
        <v>5117.8620675348748</v>
      </c>
      <c r="P28" s="30">
        <f t="shared" si="1"/>
        <v>0.31350489443924034</v>
      </c>
      <c r="Q28" s="30">
        <f t="shared" si="1"/>
        <v>0.68649510556075966</v>
      </c>
      <c r="R28" s="4">
        <f t="shared" si="2"/>
        <v>7194.9373273805659</v>
      </c>
      <c r="S28" s="4">
        <f t="shared" si="2"/>
        <v>15755.062672619433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82820.864539103306</v>
      </c>
      <c r="M29" s="15">
        <f t="shared" si="4"/>
        <v>87179.135460896694</v>
      </c>
      <c r="N29" s="31">
        <f t="shared" si="0"/>
        <v>2282.1167090290696</v>
      </c>
      <c r="O29" s="31">
        <f t="shared" si="0"/>
        <v>5241.9207102161499</v>
      </c>
      <c r="P29" s="30">
        <f t="shared" si="1"/>
        <v>0.30331012219474074</v>
      </c>
      <c r="Q29" s="30">
        <f t="shared" si="1"/>
        <v>0.69668987780525915</v>
      </c>
      <c r="R29" s="4">
        <f t="shared" si="2"/>
        <v>6960.9673043693001</v>
      </c>
      <c r="S29" s="4">
        <f t="shared" si="2"/>
        <v>15989.032695630698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78601.01513069366</v>
      </c>
      <c r="M30" s="15">
        <f t="shared" si="4"/>
        <v>91398.98486930634</v>
      </c>
      <c r="N30" s="31">
        <f t="shared" si="0"/>
        <v>2229.9079051043682</v>
      </c>
      <c r="O30" s="31">
        <f t="shared" si="0"/>
        <v>5351.7497323332418</v>
      </c>
      <c r="P30" s="30">
        <f t="shared" si="1"/>
        <v>0.2941187813721981</v>
      </c>
      <c r="Q30" s="30">
        <f t="shared" si="1"/>
        <v>0.70588121862780195</v>
      </c>
      <c r="R30" s="4">
        <f t="shared" si="2"/>
        <v>6750.0260324919464</v>
      </c>
      <c r="S30" s="4">
        <f t="shared" si="2"/>
        <v>16199.973967508055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74739.904120541963</v>
      </c>
      <c r="M31" s="15">
        <f>M30-($F$2*$F$3*$F$4*($F$5/2))*M30/SUM($L30:$M30)+S30</f>
        <v>95260.095879458037</v>
      </c>
      <c r="N31" s="31">
        <f t="shared" si="0"/>
        <v>2180.5285691186591</v>
      </c>
      <c r="O31" s="31">
        <f t="shared" si="0"/>
        <v>5449.3812816792934</v>
      </c>
      <c r="P31" s="30">
        <f t="shared" si="1"/>
        <v>0.28578693742896777</v>
      </c>
      <c r="Q31" s="30">
        <f t="shared" si="1"/>
        <v>0.71421306257103223</v>
      </c>
      <c r="R31" s="4">
        <f t="shared" si="2"/>
        <v>6558.8102139948105</v>
      </c>
      <c r="S31" s="4">
        <f t="shared" si="2"/>
        <v>16391.18978600519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71208.82727826362</v>
      </c>
      <c r="M32" s="15">
        <f t="shared" si="5"/>
        <v>98791.172721736395</v>
      </c>
      <c r="N32" s="31">
        <f t="shared" si="0"/>
        <v>2133.9113892730879</v>
      </c>
      <c r="O32" s="31">
        <f t="shared" si="0"/>
        <v>5536.4362303747957</v>
      </c>
      <c r="P32" s="30">
        <f t="shared" si="1"/>
        <v>0.27820269629071226</v>
      </c>
      <c r="Q32" s="30">
        <f t="shared" si="1"/>
        <v>0.72179730370928774</v>
      </c>
      <c r="R32" s="4">
        <f t="shared" si="2"/>
        <v>6384.7518798718465</v>
      </c>
      <c r="S32" s="4">
        <f t="shared" si="2"/>
        <v>16565.248120128155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67980.387475569878</v>
      </c>
      <c r="M33" s="15">
        <f t="shared" si="5"/>
        <v>102019.61252443012</v>
      </c>
      <c r="N33" s="31">
        <f t="shared" si="0"/>
        <v>2089.9723745124998</v>
      </c>
      <c r="O33" s="31">
        <f t="shared" si="0"/>
        <v>5614.2713026029005</v>
      </c>
      <c r="P33" s="30">
        <f t="shared" si="1"/>
        <v>0.27127547649103184</v>
      </c>
      <c r="Q33" s="30">
        <f t="shared" si="1"/>
        <v>0.7287245235089681</v>
      </c>
      <c r="R33" s="4">
        <f t="shared" si="2"/>
        <v>6225.7721854691808</v>
      </c>
      <c r="S33" s="4">
        <f t="shared" si="2"/>
        <v>16724.227814530819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65028.807351837124</v>
      </c>
      <c r="M34" s="15">
        <f t="shared" si="5"/>
        <v>104971.19264816288</v>
      </c>
      <c r="N34" s="31">
        <f t="shared" si="0"/>
        <v>2048.6159856279878</v>
      </c>
      <c r="O34" s="31">
        <f t="shared" si="0"/>
        <v>5684.035898027646</v>
      </c>
      <c r="P34" s="30">
        <f t="shared" si="1"/>
        <v>0.26493058480469173</v>
      </c>
      <c r="Q34" s="30">
        <f t="shared" si="1"/>
        <v>0.73506941519530833</v>
      </c>
      <c r="R34" s="4">
        <f t="shared" si="2"/>
        <v>6080.156921267675</v>
      </c>
      <c r="S34" s="4">
        <f t="shared" si="2"/>
        <v>16869.843078732327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62330.07528060679</v>
      </c>
      <c r="M35" s="15">
        <f t="shared" si="5"/>
        <v>107669.92471939321</v>
      </c>
      <c r="N35" s="31">
        <f t="shared" si="0"/>
        <v>2009.7389609446243</v>
      </c>
      <c r="O35" s="31">
        <f t="shared" si="0"/>
        <v>5746.7099473613944</v>
      </c>
      <c r="P35" s="30">
        <f t="shared" si="1"/>
        <v>0.25910555006589275</v>
      </c>
      <c r="Q35" s="30">
        <f t="shared" si="1"/>
        <v>0.74089444993410725</v>
      </c>
      <c r="R35" s="4">
        <f t="shared" si="2"/>
        <v>5946.472374012239</v>
      </c>
      <c r="S35" s="4">
        <f t="shared" si="2"/>
        <v>17003.527625987761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59861.98749173712</v>
      </c>
      <c r="M36" s="15">
        <f t="shared" si="5"/>
        <v>110138.01250826288</v>
      </c>
      <c r="N36" s="31">
        <f t="shared" si="0"/>
        <v>1973.2332540781078</v>
      </c>
      <c r="O36" s="31">
        <f t="shared" si="0"/>
        <v>5803.1333491428632</v>
      </c>
      <c r="P36" s="30">
        <f t="shared" si="1"/>
        <v>0.25374745749008215</v>
      </c>
      <c r="Q36" s="30">
        <f t="shared" si="1"/>
        <v>0.74625254250991779</v>
      </c>
      <c r="R36" s="4">
        <f t="shared" si="2"/>
        <v>5823.5041493973849</v>
      </c>
      <c r="S36" s="4">
        <f t="shared" si="2"/>
        <v>17126.495850602612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57604.123329749993</v>
      </c>
      <c r="M37" s="15">
        <f t="shared" si="5"/>
        <v>112395.87667025001</v>
      </c>
      <c r="N37" s="31">
        <f t="shared" si="0"/>
        <v>1938.9883069289945</v>
      </c>
      <c r="O37" s="31">
        <f t="shared" si="0"/>
        <v>5854.0294188886919</v>
      </c>
      <c r="P37" s="30">
        <f t="shared" si="1"/>
        <v>0.24881097094201016</v>
      </c>
      <c r="Q37" s="30">
        <f t="shared" si="1"/>
        <v>0.75118902905798979</v>
      </c>
      <c r="R37" s="4">
        <f t="shared" si="2"/>
        <v>5710.2117831191335</v>
      </c>
      <c r="S37" s="4">
        <f t="shared" si="2"/>
        <v>17239.788216880865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55537.778463352879</v>
      </c>
      <c r="M38" s="15">
        <f t="shared" si="5"/>
        <v>114462.22153664712</v>
      </c>
      <c r="N38" s="31">
        <f t="shared" si="0"/>
        <v>1906.8928126674127</v>
      </c>
      <c r="O38" s="31">
        <f t="shared" si="0"/>
        <v>5900.0237645183834</v>
      </c>
      <c r="P38" s="30">
        <f t="shared" si="1"/>
        <v>0.24425684504429548</v>
      </c>
      <c r="Q38" s="30">
        <f t="shared" si="1"/>
        <v>0.75574315495570454</v>
      </c>
      <c r="R38" s="4">
        <f t="shared" si="2"/>
        <v>5605.6945937665814</v>
      </c>
      <c r="S38" s="4">
        <f t="shared" si="2"/>
        <v>17344.305406233419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53645.872964566821</v>
      </c>
      <c r="M39" s="15">
        <f t="shared" si="5"/>
        <v>116354.12703543316</v>
      </c>
      <c r="N39" s="31">
        <f t="shared" si="0"/>
        <v>1876.8360814777627</v>
      </c>
      <c r="O39" s="31">
        <f t="shared" si="0"/>
        <v>5941.6596165454484</v>
      </c>
      <c r="P39" s="30">
        <f t="shared" si="1"/>
        <v>0.24005079160589582</v>
      </c>
      <c r="Q39" s="30">
        <f t="shared" si="1"/>
        <v>0.75994920839410418</v>
      </c>
      <c r="R39" s="4">
        <f t="shared" si="2"/>
        <v>5509.1656673553089</v>
      </c>
      <c r="S39" s="4">
        <f t="shared" si="2"/>
        <v>17440.834332644692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51912.845781705611</v>
      </c>
      <c r="M40" s="15">
        <f t="shared" si="5"/>
        <v>118087.15421829438</v>
      </c>
      <c r="N40" s="31">
        <f t="shared" si="0"/>
        <v>1848.7090930948918</v>
      </c>
      <c r="O40" s="31">
        <f t="shared" si="0"/>
        <v>5979.4103795819692</v>
      </c>
      <c r="P40" s="30">
        <f t="shared" si="1"/>
        <v>0.23616260578898873</v>
      </c>
      <c r="Q40" s="30">
        <f t="shared" si="1"/>
        <v>0.76383739421101127</v>
      </c>
      <c r="R40" s="4">
        <f t="shared" si="2"/>
        <v>5419.9318028572916</v>
      </c>
      <c r="S40" s="4">
        <f t="shared" si="2"/>
        <v>17530.068197142708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50324.543404032644</v>
      </c>
      <c r="M41" s="15">
        <f t="shared" si="5"/>
        <v>119675.45659596735</v>
      </c>
      <c r="N41" s="31">
        <f t="shared" si="0"/>
        <v>1822.4052999868347</v>
      </c>
      <c r="O41" s="31">
        <f t="shared" si="0"/>
        <v>6013.6899837174542</v>
      </c>
      <c r="P41" s="30">
        <f t="shared" si="1"/>
        <v>0.23256548497778667</v>
      </c>
      <c r="Q41" s="30">
        <f t="shared" si="1"/>
        <v>0.76743451502221338</v>
      </c>
      <c r="R41" s="4">
        <f t="shared" si="2"/>
        <v>5337.3778802402039</v>
      </c>
      <c r="S41" s="4">
        <f t="shared" si="2"/>
        <v>17612.622119759799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48868.107924728436</v>
      </c>
      <c r="M42" s="15">
        <f t="shared" si="5"/>
        <v>121131.89207527155</v>
      </c>
      <c r="N42" s="31">
        <f t="shared" si="0"/>
        <v>1797.8212305810148</v>
      </c>
      <c r="O42" s="31">
        <f t="shared" si="0"/>
        <v>6044.8614775619881</v>
      </c>
      <c r="P42" s="30">
        <f t="shared" si="1"/>
        <v>0.22923549217595524</v>
      </c>
      <c r="Q42" s="30">
        <f t="shared" si="1"/>
        <v>0.77076450782404471</v>
      </c>
      <c r="R42" s="4">
        <f t="shared" si="2"/>
        <v>5260.9545454381723</v>
      </c>
      <c r="S42" s="4">
        <f t="shared" si="2"/>
        <v>17689.045454561827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47531.867900328274</v>
      </c>
      <c r="M43" s="23">
        <f>M42-($F$2*$F$3*$F$4*($F$5/2))*M42/SUM($L42:$M42)+S42</f>
        <v>122468.13209967173</v>
      </c>
      <c r="N43" s="32">
        <f t="shared" si="0"/>
        <v>1774.8569313589335</v>
      </c>
      <c r="O43" s="32">
        <f t="shared" si="0"/>
        <v>6073.2442040056922</v>
      </c>
      <c r="P43" s="33">
        <f t="shared" si="1"/>
        <v>0.2261511288840537</v>
      </c>
      <c r="Q43" s="33">
        <f t="shared" si="1"/>
        <v>0.77384887111594636</v>
      </c>
      <c r="R43" s="24">
        <f t="shared" si="2"/>
        <v>5190.1684078890321</v>
      </c>
      <c r="S43" s="24">
        <f t="shared" si="2"/>
        <v>17759.831592110968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9A5B8-B33F-4718-9350-C44BAE17806C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1307.3148268326759</v>
      </c>
      <c r="O3" s="31">
        <f>IF($F$6=1,K3^$F$7*LOG(M3)^$F$8,EXP(K3*$F$7+LOG(M3)*$F$8))</f>
        <v>10.099355044832995</v>
      </c>
      <c r="P3" s="30">
        <f>N3/SUM($N3:$O3)</f>
        <v>0.99233395603010754</v>
      </c>
      <c r="Q3" s="30">
        <f>O3/SUM($N3:$O3)</f>
        <v>7.6660439698925439E-3</v>
      </c>
      <c r="R3" s="4">
        <f>$F$2*$F$3*$F$4*($F$5/2)*P3</f>
        <v>8434.8386262559143</v>
      </c>
      <c r="S3" s="4">
        <f>$F$2*$F$3*$F$4*($F$5/2)*Q3</f>
        <v>65.161373744086617</v>
      </c>
    </row>
    <row r="4" spans="2:19" x14ac:dyDescent="0.3">
      <c r="B4" t="s">
        <v>29</v>
      </c>
      <c r="F4" s="17">
        <f>'Total market'!F7</f>
        <v>0.25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84781.838626255922</v>
      </c>
      <c r="M4" s="15">
        <f>M3-($F$2*$F$3*$F$4*($F$5/2))*M3/SUM($L3:$M3)+S3</f>
        <v>218.16137374408663</v>
      </c>
      <c r="N4" s="31">
        <f t="shared" ref="N4:O43" si="0">IF($F$6=1,J4^$F$7*LOG(L4)^$F$8,EXP(J4*$F$7+LOG(L4)*$F$8))</f>
        <v>1306.955051088888</v>
      </c>
      <c r="O4" s="31">
        <f t="shared" si="0"/>
        <v>13.113178234301127</v>
      </c>
      <c r="P4" s="30">
        <f t="shared" ref="P4:Q43" si="1">N4/SUM($N4:$O4)</f>
        <v>0.99006628752740733</v>
      </c>
      <c r="Q4" s="30">
        <f t="shared" si="1"/>
        <v>9.9337124725927019E-3</v>
      </c>
      <c r="R4" s="4">
        <f t="shared" ref="R4:S43" si="2">$F$2*$F$3*$F$4*($F$5/2)*P4</f>
        <v>8415.5634439829628</v>
      </c>
      <c r="S4" s="4">
        <f t="shared" si="2"/>
        <v>84.436556017037972</v>
      </c>
    </row>
    <row r="5" spans="2:19" x14ac:dyDescent="0.3">
      <c r="B5" t="s">
        <v>40</v>
      </c>
      <c r="F5" s="17">
        <v>0.2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84719.218207613289</v>
      </c>
      <c r="M5" s="15">
        <f t="shared" si="3"/>
        <v>280.78179238671595</v>
      </c>
      <c r="N5" s="31">
        <f t="shared" si="0"/>
        <v>1306.4870787178675</v>
      </c>
      <c r="O5" s="31">
        <f t="shared" si="0"/>
        <v>16.875414058977213</v>
      </c>
      <c r="P5" s="30">
        <f t="shared" si="1"/>
        <v>0.98724807892691058</v>
      </c>
      <c r="Q5" s="30">
        <f t="shared" si="1"/>
        <v>1.2751921073089437E-2</v>
      </c>
      <c r="R5" s="4">
        <f t="shared" si="2"/>
        <v>8391.6086708787407</v>
      </c>
      <c r="S5" s="4">
        <f t="shared" si="2"/>
        <v>108.39132912126021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84638.905057730706</v>
      </c>
      <c r="M6" s="15">
        <f t="shared" si="3"/>
        <v>361.09494226930457</v>
      </c>
      <c r="N6" s="31">
        <f t="shared" si="0"/>
        <v>1305.8865801280815</v>
      </c>
      <c r="O6" s="31">
        <f t="shared" si="0"/>
        <v>21.465282909522784</v>
      </c>
      <c r="P6" s="30">
        <f t="shared" si="1"/>
        <v>0.98382849076626888</v>
      </c>
      <c r="Q6" s="30">
        <f t="shared" si="1"/>
        <v>1.6171509233731091E-2</v>
      </c>
      <c r="R6" s="4">
        <f t="shared" si="2"/>
        <v>8362.5421715132852</v>
      </c>
      <c r="S6" s="4">
        <f t="shared" si="2"/>
        <v>137.45782848671428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84537.556723470916</v>
      </c>
      <c r="M7" s="15">
        <f t="shared" si="3"/>
        <v>462.44327652908839</v>
      </c>
      <c r="N7" s="31">
        <f t="shared" si="0"/>
        <v>1305.1283113180959</v>
      </c>
      <c r="O7" s="31">
        <f t="shared" si="0"/>
        <v>26.933319283535038</v>
      </c>
      <c r="P7" s="30">
        <f t="shared" si="1"/>
        <v>0.97978072585772891</v>
      </c>
      <c r="Q7" s="30">
        <f t="shared" si="1"/>
        <v>2.0219274142271104E-2</v>
      </c>
      <c r="R7" s="4">
        <f t="shared" si="2"/>
        <v>8328.1361697906959</v>
      </c>
      <c r="S7" s="4">
        <f t="shared" si="2"/>
        <v>171.86383020930438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84411.937220914522</v>
      </c>
      <c r="M8" s="15">
        <f t="shared" si="3"/>
        <v>588.06277908548395</v>
      </c>
      <c r="N8" s="31">
        <f t="shared" si="0"/>
        <v>1304.1876886608245</v>
      </c>
      <c r="O8" s="31">
        <f t="shared" si="0"/>
        <v>33.296388533993451</v>
      </c>
      <c r="P8" s="30">
        <f t="shared" si="1"/>
        <v>0.97510520752977647</v>
      </c>
      <c r="Q8" s="30">
        <f t="shared" si="1"/>
        <v>2.4894792470223553E-2</v>
      </c>
      <c r="R8" s="4">
        <f t="shared" si="2"/>
        <v>8288.3942640031</v>
      </c>
      <c r="S8" s="4">
        <f t="shared" si="2"/>
        <v>211.60573599690019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84259.137762826169</v>
      </c>
      <c r="M9" s="15">
        <f t="shared" si="3"/>
        <v>740.86223717383575</v>
      </c>
      <c r="N9" s="31">
        <f t="shared" si="0"/>
        <v>1303.0424069471546</v>
      </c>
      <c r="O9" s="31">
        <f t="shared" si="0"/>
        <v>40.538572234120288</v>
      </c>
      <c r="P9" s="30">
        <f t="shared" si="1"/>
        <v>0.96982796507075975</v>
      </c>
      <c r="Q9" s="30">
        <f t="shared" si="1"/>
        <v>3.0172034929240282E-2</v>
      </c>
      <c r="R9" s="4">
        <f t="shared" si="2"/>
        <v>8243.5377031014577</v>
      </c>
      <c r="S9" s="4">
        <f t="shared" si="2"/>
        <v>256.46229689854238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84076.761689645005</v>
      </c>
      <c r="M10" s="15">
        <f t="shared" si="3"/>
        <v>923.2383103549945</v>
      </c>
      <c r="N10" s="31">
        <f t="shared" si="0"/>
        <v>1301.6737975805372</v>
      </c>
      <c r="O10" s="31">
        <f t="shared" si="0"/>
        <v>48.618253964091373</v>
      </c>
      <c r="P10" s="30">
        <f t="shared" si="1"/>
        <v>0.96399426782637443</v>
      </c>
      <c r="Q10" s="30">
        <f t="shared" si="1"/>
        <v>3.6005732173625619E-2</v>
      </c>
      <c r="R10" s="4">
        <f t="shared" si="2"/>
        <v>8193.9512765241834</v>
      </c>
      <c r="S10" s="4">
        <f t="shared" si="2"/>
        <v>306.04872347581778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83863.036797204681</v>
      </c>
      <c r="M11" s="15">
        <f t="shared" si="3"/>
        <v>1136.9632027953128</v>
      </c>
      <c r="N11" s="31">
        <f t="shared" si="0"/>
        <v>1300.0676557962183</v>
      </c>
      <c r="O11" s="31">
        <f t="shared" si="0"/>
        <v>57.480918713715162</v>
      </c>
      <c r="P11" s="30">
        <f t="shared" si="1"/>
        <v>0.95765829687938386</v>
      </c>
      <c r="Q11" s="30">
        <f t="shared" si="1"/>
        <v>4.2341703120616074E-2</v>
      </c>
      <c r="R11" s="4">
        <f t="shared" si="2"/>
        <v>8140.0955234747626</v>
      </c>
      <c r="S11" s="4">
        <f t="shared" si="2"/>
        <v>359.90447652523665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83616.828640958978</v>
      </c>
      <c r="M12" s="15">
        <f t="shared" si="3"/>
        <v>1383.1713590410181</v>
      </c>
      <c r="N12" s="31">
        <f t="shared" si="0"/>
        <v>1298.2143396480294</v>
      </c>
      <c r="O12" s="31">
        <f t="shared" si="0"/>
        <v>67.077074785068163</v>
      </c>
      <c r="P12" s="30">
        <f t="shared" si="1"/>
        <v>0.9508697747045306</v>
      </c>
      <c r="Q12" s="30">
        <f t="shared" si="1"/>
        <v>4.9130225295469399E-2</v>
      </c>
      <c r="R12" s="4">
        <f t="shared" si="2"/>
        <v>8082.3930849885101</v>
      </c>
      <c r="S12" s="4">
        <f t="shared" si="2"/>
        <v>417.60691501148989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83337.538861851586</v>
      </c>
      <c r="M13" s="15">
        <f t="shared" si="3"/>
        <v>1662.4611381484062</v>
      </c>
      <c r="N13" s="31">
        <f t="shared" si="0"/>
        <v>1296.1080160573506</v>
      </c>
      <c r="O13" s="31">
        <f t="shared" si="0"/>
        <v>77.385117211852943</v>
      </c>
      <c r="P13" s="30">
        <f t="shared" si="1"/>
        <v>0.94365816956968684</v>
      </c>
      <c r="Q13" s="30">
        <f t="shared" si="1"/>
        <v>5.6341830430313135E-2</v>
      </c>
      <c r="R13" s="4">
        <f t="shared" si="2"/>
        <v>8021.0944413423385</v>
      </c>
      <c r="S13" s="4">
        <f t="shared" si="2"/>
        <v>478.90555865766163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83024.879417008764</v>
      </c>
      <c r="M14" s="15">
        <f t="shared" si="3"/>
        <v>1975.1205829912274</v>
      </c>
      <c r="N14" s="31">
        <f t="shared" si="0"/>
        <v>1293.744973333987</v>
      </c>
      <c r="O14" s="31">
        <f t="shared" si="0"/>
        <v>88.439264364995111</v>
      </c>
      <c r="P14" s="30">
        <f t="shared" si="1"/>
        <v>0.936014851021434</v>
      </c>
      <c r="Q14" s="30">
        <f t="shared" si="1"/>
        <v>6.3985148978566039E-2</v>
      </c>
      <c r="R14" s="4">
        <f t="shared" si="2"/>
        <v>7956.1262336821892</v>
      </c>
      <c r="S14" s="4">
        <f t="shared" si="2"/>
        <v>543.87376631781137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82678.517708990083</v>
      </c>
      <c r="M15" s="15">
        <f t="shared" si="3"/>
        <v>2321.482291009916</v>
      </c>
      <c r="N15" s="31">
        <f t="shared" si="0"/>
        <v>1291.1209426295661</v>
      </c>
      <c r="O15" s="31">
        <f t="shared" si="0"/>
        <v>100.36230569417343</v>
      </c>
      <c r="P15" s="30">
        <f t="shared" si="1"/>
        <v>0.92787386710183128</v>
      </c>
      <c r="Q15" s="30">
        <f t="shared" si="1"/>
        <v>7.2126132898168632E-2</v>
      </c>
      <c r="R15" s="4">
        <f t="shared" si="2"/>
        <v>7886.9278703655655</v>
      </c>
      <c r="S15" s="4">
        <f t="shared" si="2"/>
        <v>613.0721296344334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82297.593808456644</v>
      </c>
      <c r="M16" s="15">
        <f t="shared" si="3"/>
        <v>2702.4061915433576</v>
      </c>
      <c r="N16" s="31">
        <f t="shared" si="0"/>
        <v>1288.2274096487899</v>
      </c>
      <c r="O16" s="31">
        <f t="shared" si="0"/>
        <v>113.40184996005553</v>
      </c>
      <c r="P16" s="30">
        <f t="shared" si="1"/>
        <v>0.91909283486868498</v>
      </c>
      <c r="Q16" s="30">
        <f t="shared" si="1"/>
        <v>8.0907165131314907E-2</v>
      </c>
      <c r="R16" s="4">
        <f t="shared" si="2"/>
        <v>7812.2890963838227</v>
      </c>
      <c r="S16" s="4">
        <f t="shared" si="2"/>
        <v>687.71090361617667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81880.123523994815</v>
      </c>
      <c r="M17" s="15">
        <f t="shared" si="3"/>
        <v>3119.8764760051981</v>
      </c>
      <c r="N17" s="31">
        <f t="shared" si="0"/>
        <v>1285.0469855890444</v>
      </c>
      <c r="O17" s="31">
        <f t="shared" si="0"/>
        <v>127.96817487481304</v>
      </c>
      <c r="P17" s="30">
        <f t="shared" si="1"/>
        <v>0.9094360920849538</v>
      </c>
      <c r="Q17" s="30">
        <f t="shared" si="1"/>
        <v>9.0563907915046218E-2</v>
      </c>
      <c r="R17" s="4">
        <f t="shared" si="2"/>
        <v>7730.2067827221072</v>
      </c>
      <c r="S17" s="4">
        <f t="shared" si="2"/>
        <v>769.79321727789284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81422.317954317434</v>
      </c>
      <c r="M18" s="15">
        <f t="shared" si="3"/>
        <v>3577.6820456825712</v>
      </c>
      <c r="N18" s="31">
        <f t="shared" si="0"/>
        <v>1281.5480277376446</v>
      </c>
      <c r="O18" s="31">
        <f t="shared" si="0"/>
        <v>144.67308473744265</v>
      </c>
      <c r="P18" s="30">
        <f t="shared" si="1"/>
        <v>0.89856195265096406</v>
      </c>
      <c r="Q18" s="30">
        <f t="shared" si="1"/>
        <v>0.10143804734903597</v>
      </c>
      <c r="R18" s="4">
        <f t="shared" si="2"/>
        <v>7637.776597533194</v>
      </c>
      <c r="S18" s="4">
        <f t="shared" si="2"/>
        <v>862.22340246680574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80917.862756418894</v>
      </c>
      <c r="M19" s="15">
        <f t="shared" si="3"/>
        <v>4082.1372435811199</v>
      </c>
      <c r="N19" s="31">
        <f t="shared" si="0"/>
        <v>1277.6787887855548</v>
      </c>
      <c r="O19" s="31">
        <f t="shared" si="0"/>
        <v>164.37238451863874</v>
      </c>
      <c r="P19" s="30">
        <f t="shared" si="1"/>
        <v>0.88601487411711621</v>
      </c>
      <c r="Q19" s="30">
        <f t="shared" si="1"/>
        <v>0.11398512588288377</v>
      </c>
      <c r="R19" s="4">
        <f t="shared" si="2"/>
        <v>7531.1264299954883</v>
      </c>
      <c r="S19" s="4">
        <f t="shared" si="2"/>
        <v>968.87357000451209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80357.202910772496</v>
      </c>
      <c r="M20" s="15">
        <f t="shared" si="3"/>
        <v>4642.7970892275198</v>
      </c>
      <c r="N20" s="31">
        <f t="shared" si="0"/>
        <v>1273.3613816387783</v>
      </c>
      <c r="O20" s="31">
        <f t="shared" si="0"/>
        <v>188.21744852327654</v>
      </c>
      <c r="P20" s="30">
        <f t="shared" si="1"/>
        <v>0.87122319738141829</v>
      </c>
      <c r="Q20" s="30">
        <f t="shared" si="1"/>
        <v>0.12877680261858174</v>
      </c>
      <c r="R20" s="4">
        <f t="shared" si="2"/>
        <v>7405.3971777420556</v>
      </c>
      <c r="S20" s="4">
        <f t="shared" si="2"/>
        <v>1094.6028222579448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79726.879797437301</v>
      </c>
      <c r="M21" s="15">
        <f t="shared" si="4"/>
        <v>5273.1202025627135</v>
      </c>
      <c r="N21" s="31">
        <f t="shared" si="0"/>
        <v>1268.4858331741771</v>
      </c>
      <c r="O21" s="31">
        <f t="shared" si="0"/>
        <v>217.72075621663521</v>
      </c>
      <c r="P21" s="30">
        <f t="shared" si="1"/>
        <v>0.85350572540128644</v>
      </c>
      <c r="Q21" s="30">
        <f t="shared" si="1"/>
        <v>0.14649427459871359</v>
      </c>
      <c r="R21" s="4">
        <f t="shared" si="2"/>
        <v>7254.7986659109347</v>
      </c>
      <c r="S21" s="4">
        <f t="shared" si="2"/>
        <v>1245.2013340890655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79008.990483604503</v>
      </c>
      <c r="M22" s="15">
        <f t="shared" si="4"/>
        <v>5991.0095163955075</v>
      </c>
      <c r="N22" s="31">
        <f t="shared" si="0"/>
        <v>1262.9046457546333</v>
      </c>
      <c r="O22" s="31">
        <f t="shared" si="0"/>
        <v>254.83365127815043</v>
      </c>
      <c r="P22" s="30">
        <f t="shared" si="1"/>
        <v>0.83209644786828096</v>
      </c>
      <c r="Q22" s="30">
        <f t="shared" si="1"/>
        <v>0.16790355213171901</v>
      </c>
      <c r="R22" s="4">
        <f t="shared" si="2"/>
        <v>7072.8198068803886</v>
      </c>
      <c r="S22" s="4">
        <f t="shared" si="2"/>
        <v>1427.1801931196117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78180.91124212445</v>
      </c>
      <c r="M23" s="15">
        <f t="shared" si="4"/>
        <v>6819.0887578755683</v>
      </c>
      <c r="N23" s="31">
        <f t="shared" si="0"/>
        <v>1256.4288099478031</v>
      </c>
      <c r="O23" s="31">
        <f t="shared" si="0"/>
        <v>302.01962634264697</v>
      </c>
      <c r="P23" s="30">
        <f t="shared" si="1"/>
        <v>0.80620492836995017</v>
      </c>
      <c r="Q23" s="30">
        <f t="shared" si="1"/>
        <v>0.19379507163004989</v>
      </c>
      <c r="R23" s="4">
        <f t="shared" si="2"/>
        <v>6852.7418911445766</v>
      </c>
      <c r="S23" s="4">
        <f t="shared" si="2"/>
        <v>1647.2581088554241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77215.562009056579</v>
      </c>
      <c r="M24" s="15">
        <f t="shared" si="4"/>
        <v>7784.4379909434356</v>
      </c>
      <c r="N24" s="31">
        <f t="shared" si="0"/>
        <v>1248.8272611139812</v>
      </c>
      <c r="O24" s="31">
        <f t="shared" si="0"/>
        <v>362.27989815355716</v>
      </c>
      <c r="P24" s="30">
        <f t="shared" si="1"/>
        <v>0.77513606337752139</v>
      </c>
      <c r="Q24" s="30">
        <f t="shared" si="1"/>
        <v>0.2248639366224785</v>
      </c>
      <c r="R24" s="4">
        <f t="shared" si="2"/>
        <v>6588.6565387089322</v>
      </c>
      <c r="S24" s="4">
        <f t="shared" si="2"/>
        <v>1911.3434612910673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76082.662346859855</v>
      </c>
      <c r="M25" s="15">
        <f t="shared" si="4"/>
        <v>8917.3376531401591</v>
      </c>
      <c r="N25" s="31">
        <f t="shared" si="0"/>
        <v>1239.8332511291624</v>
      </c>
      <c r="O25" s="31">
        <f t="shared" si="0"/>
        <v>439.04759135444613</v>
      </c>
      <c r="P25" s="30">
        <f t="shared" si="1"/>
        <v>0.73848793777112109</v>
      </c>
      <c r="Q25" s="30">
        <f t="shared" si="1"/>
        <v>0.26151206222887896</v>
      </c>
      <c r="R25" s="4">
        <f t="shared" si="2"/>
        <v>6277.147471054529</v>
      </c>
      <c r="S25" s="4">
        <f t="shared" si="2"/>
        <v>2222.852528945471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74751.543583228398</v>
      </c>
      <c r="M26" s="15">
        <f t="shared" si="4"/>
        <v>10248.456416771614</v>
      </c>
      <c r="N26" s="31">
        <f t="shared" si="0"/>
        <v>1229.1623803853745</v>
      </c>
      <c r="O26" s="31">
        <f t="shared" si="0"/>
        <v>535.81999908828936</v>
      </c>
      <c r="P26" s="30">
        <f t="shared" si="1"/>
        <v>0.69641623320450563</v>
      </c>
      <c r="Q26" s="30">
        <f t="shared" si="1"/>
        <v>0.30358376679549426</v>
      </c>
      <c r="R26" s="4">
        <f t="shared" si="2"/>
        <v>5919.5379822382974</v>
      </c>
      <c r="S26" s="4">
        <f t="shared" si="2"/>
        <v>2580.4620177617012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73195.927207143861</v>
      </c>
      <c r="M27" s="15">
        <f t="shared" si="4"/>
        <v>11804.072792856156</v>
      </c>
      <c r="N27" s="31">
        <f t="shared" si="0"/>
        <v>1216.5465898599809</v>
      </c>
      <c r="O27" s="31">
        <f t="shared" si="0"/>
        <v>655.38027118077969</v>
      </c>
      <c r="P27" s="30">
        <f t="shared" si="1"/>
        <v>0.64989002251060224</v>
      </c>
      <c r="Q27" s="30">
        <f t="shared" si="1"/>
        <v>0.35010997748939771</v>
      </c>
      <c r="R27" s="4">
        <f t="shared" si="2"/>
        <v>5524.0651913401189</v>
      </c>
      <c r="S27" s="4">
        <f t="shared" si="2"/>
        <v>2975.9348086598807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71400.399677769601</v>
      </c>
      <c r="M28" s="15">
        <f t="shared" si="4"/>
        <v>13599.600322230421</v>
      </c>
      <c r="N28" s="31">
        <f t="shared" si="0"/>
        <v>1201.7841098191832</v>
      </c>
      <c r="O28" s="31">
        <f t="shared" si="0"/>
        <v>798.54908338022369</v>
      </c>
      <c r="P28" s="30">
        <f t="shared" si="1"/>
        <v>0.60079196501109156</v>
      </c>
      <c r="Q28" s="30">
        <f t="shared" si="1"/>
        <v>0.39920803498890839</v>
      </c>
      <c r="R28" s="4">
        <f t="shared" si="2"/>
        <v>5106.7317025942784</v>
      </c>
      <c r="S28" s="4">
        <f t="shared" si="2"/>
        <v>3393.2682974057211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69367.091412586917</v>
      </c>
      <c r="M29" s="15">
        <f t="shared" si="4"/>
        <v>15632.9085874131</v>
      </c>
      <c r="N29" s="31">
        <f t="shared" si="0"/>
        <v>1184.7963633560253</v>
      </c>
      <c r="O29" s="31">
        <f t="shared" si="0"/>
        <v>962.69699346217249</v>
      </c>
      <c r="P29" s="30">
        <f t="shared" si="1"/>
        <v>0.55171130545961811</v>
      </c>
      <c r="Q29" s="30">
        <f t="shared" si="1"/>
        <v>0.44828869454038195</v>
      </c>
      <c r="R29" s="4">
        <f t="shared" si="2"/>
        <v>4689.5460964067543</v>
      </c>
      <c r="S29" s="4">
        <f t="shared" si="2"/>
        <v>3810.4539035932467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67119.928367734989</v>
      </c>
      <c r="M30" s="15">
        <f t="shared" si="4"/>
        <v>17880.071632265037</v>
      </c>
      <c r="N30" s="31">
        <f t="shared" si="0"/>
        <v>1165.6728400150109</v>
      </c>
      <c r="O30" s="31">
        <f t="shared" si="0"/>
        <v>1140.715333618359</v>
      </c>
      <c r="P30" s="30">
        <f t="shared" si="1"/>
        <v>0.50541051733657982</v>
      </c>
      <c r="Q30" s="30">
        <f t="shared" si="1"/>
        <v>0.49458948266342023</v>
      </c>
      <c r="R30" s="4">
        <f t="shared" si="2"/>
        <v>4295.9893973609287</v>
      </c>
      <c r="S30" s="4">
        <f t="shared" si="2"/>
        <v>4204.0106026390722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64703.92492832242</v>
      </c>
      <c r="M31" s="15">
        <f>M30-($F$2*$F$3*$F$4*($F$5/2))*M30/SUM($L30:$M30)+S30</f>
        <v>20296.075071677606</v>
      </c>
      <c r="N31" s="31">
        <f t="shared" si="0"/>
        <v>1144.6825083967083</v>
      </c>
      <c r="O31" s="31">
        <f t="shared" si="0"/>
        <v>1321.4566045387598</v>
      </c>
      <c r="P31" s="30">
        <f t="shared" si="1"/>
        <v>0.46415974767708146</v>
      </c>
      <c r="Q31" s="30">
        <f t="shared" si="1"/>
        <v>0.53584025232291865</v>
      </c>
      <c r="R31" s="4">
        <f t="shared" si="2"/>
        <v>3945.3578552551926</v>
      </c>
      <c r="S31" s="4">
        <f t="shared" si="2"/>
        <v>4554.6421447448083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62178.890290745374</v>
      </c>
      <c r="M32" s="15">
        <f t="shared" si="5"/>
        <v>22821.109709254655</v>
      </c>
      <c r="N32" s="31">
        <f t="shared" si="0"/>
        <v>1122.2414151327416</v>
      </c>
      <c r="O32" s="31">
        <f t="shared" si="0"/>
        <v>1492.245216517468</v>
      </c>
      <c r="P32" s="30">
        <f t="shared" si="1"/>
        <v>0.42923968382443262</v>
      </c>
      <c r="Q32" s="30">
        <f t="shared" si="1"/>
        <v>0.57076031617556744</v>
      </c>
      <c r="R32" s="4">
        <f t="shared" si="2"/>
        <v>3648.5373125076771</v>
      </c>
      <c r="S32" s="4">
        <f t="shared" si="2"/>
        <v>4851.4626874923233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59609.538574178521</v>
      </c>
      <c r="M33" s="15">
        <f t="shared" si="5"/>
        <v>25390.461425821515</v>
      </c>
      <c r="N33" s="31">
        <f t="shared" si="0"/>
        <v>1098.8452721823655</v>
      </c>
      <c r="O33" s="31">
        <f t="shared" si="0"/>
        <v>1642.7572257650072</v>
      </c>
      <c r="P33" s="30">
        <f t="shared" si="1"/>
        <v>0.400804008971055</v>
      </c>
      <c r="Q33" s="30">
        <f t="shared" si="1"/>
        <v>0.59919599102894505</v>
      </c>
      <c r="R33" s="4">
        <f t="shared" si="2"/>
        <v>3406.8340762539674</v>
      </c>
      <c r="S33" s="4">
        <f t="shared" si="2"/>
        <v>5093.1659237460326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57055.418793014636</v>
      </c>
      <c r="M34" s="15">
        <f t="shared" si="5"/>
        <v>27944.5812069854</v>
      </c>
      <c r="N34" s="31">
        <f t="shared" si="0"/>
        <v>1074.9896608977313</v>
      </c>
      <c r="O34" s="31">
        <f t="shared" si="0"/>
        <v>1768.267626403753</v>
      </c>
      <c r="P34" s="30">
        <f t="shared" si="1"/>
        <v>0.37808384970956904</v>
      </c>
      <c r="Q34" s="30">
        <f t="shared" si="1"/>
        <v>0.62191615029043101</v>
      </c>
      <c r="R34" s="4">
        <f t="shared" si="2"/>
        <v>3213.712722531337</v>
      </c>
      <c r="S34" s="4">
        <f t="shared" si="2"/>
        <v>5286.2872774686639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54563.589636244513</v>
      </c>
      <c r="M35" s="15">
        <f t="shared" si="5"/>
        <v>30436.410363755524</v>
      </c>
      <c r="N35" s="31">
        <f t="shared" si="0"/>
        <v>1051.1016014719494</v>
      </c>
      <c r="O35" s="31">
        <f t="shared" si="0"/>
        <v>1870.3274642413112</v>
      </c>
      <c r="P35" s="30">
        <f t="shared" si="1"/>
        <v>0.35979021835853653</v>
      </c>
      <c r="Q35" s="30">
        <f t="shared" si="1"/>
        <v>0.64020978164146347</v>
      </c>
      <c r="R35" s="4">
        <f t="shared" si="2"/>
        <v>3058.2168560475607</v>
      </c>
      <c r="S35" s="4">
        <f t="shared" si="2"/>
        <v>5441.7831439524398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52165.447528667624</v>
      </c>
      <c r="M36" s="15">
        <f t="shared" si="5"/>
        <v>32834.552471332412</v>
      </c>
      <c r="N36" s="31">
        <f t="shared" si="0"/>
        <v>1027.4986335680037</v>
      </c>
      <c r="O36" s="31">
        <f t="shared" si="0"/>
        <v>1954.5569990452782</v>
      </c>
      <c r="P36" s="30">
        <f t="shared" si="1"/>
        <v>0.34456051803016496</v>
      </c>
      <c r="Q36" s="30">
        <f t="shared" si="1"/>
        <v>0.65543948196983504</v>
      </c>
      <c r="R36" s="4">
        <f t="shared" si="2"/>
        <v>2928.7644032564021</v>
      </c>
      <c r="S36" s="4">
        <f t="shared" si="2"/>
        <v>5571.2355967435979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49877.667179057258</v>
      </c>
      <c r="M37" s="15">
        <f t="shared" si="5"/>
        <v>35122.332820942771</v>
      </c>
      <c r="N37" s="31">
        <f t="shared" si="0"/>
        <v>1004.3818831108135</v>
      </c>
      <c r="O37" s="31">
        <f t="shared" si="0"/>
        <v>2027.1108134244621</v>
      </c>
      <c r="P37" s="30">
        <f t="shared" si="1"/>
        <v>0.3313159501451981</v>
      </c>
      <c r="Q37" s="30">
        <f t="shared" si="1"/>
        <v>0.6686840498548019</v>
      </c>
      <c r="R37" s="4">
        <f t="shared" si="2"/>
        <v>2816.1855762341838</v>
      </c>
      <c r="S37" s="4">
        <f t="shared" si="2"/>
        <v>5683.8144237658162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47706.086037385714</v>
      </c>
      <c r="M38" s="15">
        <f t="shared" si="5"/>
        <v>37293.913962614315</v>
      </c>
      <c r="N38" s="31">
        <f t="shared" si="0"/>
        <v>981.8591357803457</v>
      </c>
      <c r="O38" s="31">
        <f t="shared" si="0"/>
        <v>2092.1238268897382</v>
      </c>
      <c r="P38" s="30">
        <f t="shared" si="1"/>
        <v>0.31940942669620254</v>
      </c>
      <c r="Q38" s="30">
        <f t="shared" si="1"/>
        <v>0.68059057330379746</v>
      </c>
      <c r="R38" s="4">
        <f t="shared" si="2"/>
        <v>2714.9801269177215</v>
      </c>
      <c r="S38" s="4">
        <f t="shared" si="2"/>
        <v>5785.0198730822785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45650.457560564864</v>
      </c>
      <c r="M39" s="15">
        <f t="shared" si="5"/>
        <v>39349.542439435165</v>
      </c>
      <c r="N39" s="31">
        <f t="shared" si="0"/>
        <v>959.98211070676177</v>
      </c>
      <c r="O39" s="31">
        <f t="shared" si="0"/>
        <v>2151.4684525443258</v>
      </c>
      <c r="P39" s="30">
        <f t="shared" si="1"/>
        <v>0.30853201463168906</v>
      </c>
      <c r="Q39" s="30">
        <f t="shared" si="1"/>
        <v>0.69146798536831089</v>
      </c>
      <c r="R39" s="4">
        <f t="shared" si="2"/>
        <v>2622.5221243693568</v>
      </c>
      <c r="S39" s="4">
        <f t="shared" si="2"/>
        <v>5877.4778756306423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43707.933928877741</v>
      </c>
      <c r="M40" s="15">
        <f t="shared" si="5"/>
        <v>41292.066071122288</v>
      </c>
      <c r="N40" s="31">
        <f t="shared" si="0"/>
        <v>938.77675589976354</v>
      </c>
      <c r="O40" s="31">
        <f t="shared" si="0"/>
        <v>2205.9159276193814</v>
      </c>
      <c r="P40" s="30">
        <f t="shared" si="1"/>
        <v>0.29852734444282886</v>
      </c>
      <c r="Q40" s="30">
        <f t="shared" si="1"/>
        <v>0.7014726555571712</v>
      </c>
      <c r="R40" s="4">
        <f t="shared" si="2"/>
        <v>2537.4824277640455</v>
      </c>
      <c r="S40" s="4">
        <f t="shared" si="2"/>
        <v>5962.5175722359554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41874.622963754009</v>
      </c>
      <c r="M41" s="15">
        <f t="shared" si="5"/>
        <v>43125.37703624602</v>
      </c>
      <c r="N41" s="31">
        <f t="shared" si="0"/>
        <v>918.25718276490397</v>
      </c>
      <c r="O41" s="31">
        <f t="shared" si="0"/>
        <v>2255.9631007431321</v>
      </c>
      <c r="P41" s="30">
        <f t="shared" si="1"/>
        <v>0.28928590354481593</v>
      </c>
      <c r="Q41" s="30">
        <f t="shared" si="1"/>
        <v>0.71071409645518413</v>
      </c>
      <c r="R41" s="4">
        <f t="shared" si="2"/>
        <v>2458.9301801309352</v>
      </c>
      <c r="S41" s="4">
        <f t="shared" si="2"/>
        <v>6041.0698198690652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40146.090847509542</v>
      </c>
      <c r="M42" s="15">
        <f t="shared" si="5"/>
        <v>44853.909152490487</v>
      </c>
      <c r="N42" s="31">
        <f t="shared" si="0"/>
        <v>898.42984948590754</v>
      </c>
      <c r="O42" s="31">
        <f t="shared" si="0"/>
        <v>2302.035001164576</v>
      </c>
      <c r="P42" s="30">
        <f t="shared" si="1"/>
        <v>0.28071854915179112</v>
      </c>
      <c r="Q42" s="30">
        <f t="shared" si="1"/>
        <v>0.71928145084820883</v>
      </c>
      <c r="R42" s="4">
        <f t="shared" si="2"/>
        <v>2386.1076677902247</v>
      </c>
      <c r="S42" s="4">
        <f t="shared" si="2"/>
        <v>6113.8923322097753</v>
      </c>
    </row>
    <row r="43" spans="9:19" x14ac:dyDescent="0.3">
      <c r="I43" s="8">
        <v>20</v>
      </c>
      <c r="J43" s="14">
        <f>'Performance evolution'!P43</f>
        <v>0.45</v>
      </c>
      <c r="K43" s="25">
        <f>'Performance evolution'!O43</f>
        <v>0.7</v>
      </c>
      <c r="L43" s="23">
        <f>L42-($F$2*$F$3*$F$4*($F$5/2))*L42/SUM($L42:$M42)+R42</f>
        <v>38517.589430548811</v>
      </c>
      <c r="M43" s="23">
        <f>M42-($F$2*$F$3*$F$4*($F$5/2))*M42/SUM($L42:$M42)+S42</f>
        <v>46482.410569451218</v>
      </c>
      <c r="N43" s="32">
        <f t="shared" si="0"/>
        <v>879.29527620206204</v>
      </c>
      <c r="O43" s="32">
        <f t="shared" si="0"/>
        <v>2344.5079543978768</v>
      </c>
      <c r="P43" s="33">
        <f t="shared" si="1"/>
        <v>0.27275091353464159</v>
      </c>
      <c r="Q43" s="33">
        <f t="shared" si="1"/>
        <v>0.72724908646535846</v>
      </c>
      <c r="R43" s="24">
        <f t="shared" si="2"/>
        <v>2318.3827650444537</v>
      </c>
      <c r="S43" s="24">
        <f t="shared" si="2"/>
        <v>6181.6172349555472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B36DE-7286-497B-840B-1F94CEED69C7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15968</v>
      </c>
      <c r="M3" s="29">
        <f>F2*F3*F4*0.002</f>
        <v>32</v>
      </c>
      <c r="N3" s="31">
        <f>IF($F$6=1,J3^$F$7*LOG(L3)^$F$8,EXP(J3*$F$7+LOG(L3)*$F$8))</f>
        <v>2951.9493194368156</v>
      </c>
      <c r="O3" s="31">
        <f>IF($F$6=1,K3^$F$7*LOG(M3)^$F$8,EXP(K3*$F$7+LOG(M3)*$F$8))</f>
        <v>11.124010125498708</v>
      </c>
      <c r="P3" s="30">
        <f>N3/SUM($N3:$O3)</f>
        <v>0.99624578642232187</v>
      </c>
      <c r="Q3" s="30">
        <f>O3/SUM($N3:$O3)</f>
        <v>3.7542135776781039E-3</v>
      </c>
      <c r="R3" s="4">
        <f>$F$2*$F$3*$F$4*($F$5/2)*P3</f>
        <v>1753.3925841032865</v>
      </c>
      <c r="S3" s="4">
        <f>$F$2*$F$3*$F$4*($F$5/2)*Q3</f>
        <v>6.6074158967134631</v>
      </c>
    </row>
    <row r="4" spans="2:19" x14ac:dyDescent="0.3">
      <c r="B4" t="s">
        <v>29</v>
      </c>
      <c r="F4" s="17">
        <f>'Total market'!G5</f>
        <v>0.1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15964.912584103287</v>
      </c>
      <c r="M4" s="15">
        <f>M3-($F$2*$F$3*$F$4*($F$5/2))*M3/SUM($L3:$M3)+S3</f>
        <v>35.087415896713466</v>
      </c>
      <c r="N4" s="31">
        <f t="shared" ref="N4:O43" si="0">IF($F$6=1,J4^$F$7*LOG(L4)^$F$8,EXP(J4*$F$7+LOG(L4)*$F$8))</f>
        <v>2951.6544381699305</v>
      </c>
      <c r="O4" s="31">
        <f t="shared" si="0"/>
        <v>13.305638871996766</v>
      </c>
      <c r="P4" s="30">
        <f t="shared" ref="P4:Q43" si="1">N4/SUM($N4:$O4)</f>
        <v>0.99551237165888873</v>
      </c>
      <c r="Q4" s="30">
        <f t="shared" si="1"/>
        <v>4.487628341111256E-3</v>
      </c>
      <c r="R4" s="4">
        <f t="shared" ref="R4:S43" si="2">$F$2*$F$3*$F$4*($F$5/2)*P4</f>
        <v>1752.1017741196442</v>
      </c>
      <c r="S4" s="4">
        <f t="shared" si="2"/>
        <v>7.8982258803558105</v>
      </c>
    </row>
    <row r="5" spans="2:19" x14ac:dyDescent="0.3">
      <c r="B5" t="s">
        <v>40</v>
      </c>
      <c r="F5" s="17">
        <v>0.22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15960.873973971571</v>
      </c>
      <c r="M5" s="15">
        <f t="shared" si="3"/>
        <v>39.126026028430793</v>
      </c>
      <c r="N5" s="31">
        <f t="shared" si="0"/>
        <v>2951.2686571605705</v>
      </c>
      <c r="O5" s="31">
        <f t="shared" si="0"/>
        <v>16.372124390063561</v>
      </c>
      <c r="P5" s="30">
        <f t="shared" si="1"/>
        <v>0.99448311787199895</v>
      </c>
      <c r="Q5" s="30">
        <f t="shared" si="1"/>
        <v>5.5168821280009829E-3</v>
      </c>
      <c r="R5" s="4">
        <f t="shared" si="2"/>
        <v>1750.2902874547181</v>
      </c>
      <c r="S5" s="4">
        <f t="shared" si="2"/>
        <v>9.7097125452817306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15955.468124289417</v>
      </c>
      <c r="M6" s="15">
        <f t="shared" si="3"/>
        <v>44.53187571058514</v>
      </c>
      <c r="N6" s="31">
        <f t="shared" si="0"/>
        <v>2950.7521833946871</v>
      </c>
      <c r="O6" s="31">
        <f t="shared" si="0"/>
        <v>20.834110809146381</v>
      </c>
      <c r="P6" s="30">
        <f t="shared" si="1"/>
        <v>0.99298889254881006</v>
      </c>
      <c r="Q6" s="30">
        <f t="shared" si="1"/>
        <v>7.0111074511899343E-3</v>
      </c>
      <c r="R6" s="4">
        <f t="shared" si="2"/>
        <v>1747.6604508859057</v>
      </c>
      <c r="S6" s="4">
        <f t="shared" si="2"/>
        <v>12.339549114094284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15948.027081503486</v>
      </c>
      <c r="M7" s="15">
        <f t="shared" si="3"/>
        <v>51.972918496515057</v>
      </c>
      <c r="N7" s="31">
        <f t="shared" si="0"/>
        <v>2950.0410997627027</v>
      </c>
      <c r="O7" s="31">
        <f t="shared" si="0"/>
        <v>27.589957860630523</v>
      </c>
      <c r="P7" s="30">
        <f t="shared" si="1"/>
        <v>0.99073425910507129</v>
      </c>
      <c r="Q7" s="30">
        <f t="shared" si="1"/>
        <v>9.2657408949287697E-3</v>
      </c>
      <c r="R7" s="4">
        <f t="shared" si="2"/>
        <v>1743.6922960249256</v>
      </c>
      <c r="S7" s="4">
        <f t="shared" si="2"/>
        <v>16.307703975074634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15937.436398563026</v>
      </c>
      <c r="M8" s="15">
        <f t="shared" si="3"/>
        <v>62.56360143697303</v>
      </c>
      <c r="N8" s="31">
        <f t="shared" si="0"/>
        <v>2949.0286933411667</v>
      </c>
      <c r="O8" s="31">
        <f t="shared" si="0"/>
        <v>38.278680316139095</v>
      </c>
      <c r="P8" s="30">
        <f t="shared" si="1"/>
        <v>0.9871862264145671</v>
      </c>
      <c r="Q8" s="30">
        <f t="shared" si="1"/>
        <v>1.2813773585432961E-2</v>
      </c>
      <c r="R8" s="4">
        <f t="shared" si="2"/>
        <v>1737.4477584896381</v>
      </c>
      <c r="S8" s="4">
        <f t="shared" si="2"/>
        <v>22.552241510362013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15921.76615321073</v>
      </c>
      <c r="M9" s="15">
        <f t="shared" si="3"/>
        <v>78.233846789268014</v>
      </c>
      <c r="N9" s="31">
        <f t="shared" si="0"/>
        <v>2947.5299866652836</v>
      </c>
      <c r="O9" s="31">
        <f t="shared" si="0"/>
        <v>55.963499466584196</v>
      </c>
      <c r="P9" s="30">
        <f t="shared" si="1"/>
        <v>0.98136719798961225</v>
      </c>
      <c r="Q9" s="30">
        <f t="shared" si="1"/>
        <v>1.8632802010387688E-2</v>
      </c>
      <c r="R9" s="4">
        <f t="shared" si="2"/>
        <v>1727.2062684617176</v>
      </c>
      <c r="S9" s="4">
        <f t="shared" si="2"/>
        <v>32.79373153828233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15897.578144819268</v>
      </c>
      <c r="M10" s="15">
        <f t="shared" si="3"/>
        <v>102.42185518073086</v>
      </c>
      <c r="N10" s="31">
        <f t="shared" si="0"/>
        <v>2945.2149392800798</v>
      </c>
      <c r="O10" s="31">
        <f t="shared" si="0"/>
        <v>86.327454357565827</v>
      </c>
      <c r="P10" s="30">
        <f t="shared" si="1"/>
        <v>0.97152358662747296</v>
      </c>
      <c r="Q10" s="30">
        <f t="shared" si="1"/>
        <v>2.8476413372527088E-2</v>
      </c>
      <c r="R10" s="4">
        <f t="shared" si="2"/>
        <v>1709.8815124643525</v>
      </c>
      <c r="S10" s="4">
        <f t="shared" si="2"/>
        <v>50.118487535647674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15858.7260613535</v>
      </c>
      <c r="M11" s="15">
        <f t="shared" si="3"/>
        <v>141.27393864649815</v>
      </c>
      <c r="N11" s="31">
        <f t="shared" si="0"/>
        <v>2941.492057128472</v>
      </c>
      <c r="O11" s="31">
        <f t="shared" si="0"/>
        <v>139.12605478319873</v>
      </c>
      <c r="P11" s="30">
        <f t="shared" si="1"/>
        <v>0.95483826630595747</v>
      </c>
      <c r="Q11" s="30">
        <f t="shared" si="1"/>
        <v>4.5161733694042444E-2</v>
      </c>
      <c r="R11" s="4">
        <f t="shared" si="2"/>
        <v>1680.5153486984852</v>
      </c>
      <c r="S11" s="4">
        <f t="shared" si="2"/>
        <v>79.484651301514702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15794.781543303101</v>
      </c>
      <c r="M12" s="15">
        <f t="shared" si="3"/>
        <v>205.21845669689804</v>
      </c>
      <c r="N12" s="31">
        <f t="shared" si="0"/>
        <v>2935.3531060790797</v>
      </c>
      <c r="O12" s="31">
        <f t="shared" si="0"/>
        <v>227.67551864902282</v>
      </c>
      <c r="P12" s="30">
        <f t="shared" si="1"/>
        <v>0.92801977292614801</v>
      </c>
      <c r="Q12" s="30">
        <f t="shared" si="1"/>
        <v>7.1980227073852071E-2</v>
      </c>
      <c r="R12" s="4">
        <f t="shared" si="2"/>
        <v>1633.3148003500205</v>
      </c>
      <c r="S12" s="4">
        <f t="shared" si="2"/>
        <v>126.68519964997965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15690.670373889781</v>
      </c>
      <c r="M13" s="15">
        <f t="shared" si="3"/>
        <v>309.3296261102189</v>
      </c>
      <c r="N13" s="31">
        <f t="shared" si="0"/>
        <v>2925.3267323833238</v>
      </c>
      <c r="O13" s="31">
        <f t="shared" si="0"/>
        <v>361.67363186291738</v>
      </c>
      <c r="P13" s="30">
        <f t="shared" si="1"/>
        <v>0.88996848439782439</v>
      </c>
      <c r="Q13" s="30">
        <f t="shared" si="1"/>
        <v>0.11003151560217567</v>
      </c>
      <c r="R13" s="4">
        <f t="shared" si="2"/>
        <v>1566.344532540171</v>
      </c>
      <c r="S13" s="4">
        <f t="shared" si="2"/>
        <v>193.65546745982917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15531.041165302076</v>
      </c>
      <c r="M14" s="15">
        <f t="shared" si="3"/>
        <v>468.95883469792398</v>
      </c>
      <c r="N14" s="31">
        <f t="shared" si="0"/>
        <v>2909.877731849178</v>
      </c>
      <c r="O14" s="31">
        <f t="shared" si="0"/>
        <v>536.51404067089913</v>
      </c>
      <c r="P14" s="30">
        <f t="shared" si="1"/>
        <v>0.84432587004506787</v>
      </c>
      <c r="Q14" s="30">
        <f t="shared" si="1"/>
        <v>0.15567412995493204</v>
      </c>
      <c r="R14" s="4">
        <f t="shared" si="2"/>
        <v>1486.0135312793195</v>
      </c>
      <c r="S14" s="4">
        <f t="shared" si="2"/>
        <v>273.98646872068042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15308.640168398168</v>
      </c>
      <c r="M15" s="15">
        <f t="shared" si="3"/>
        <v>691.35983160183275</v>
      </c>
      <c r="N15" s="31">
        <f t="shared" si="0"/>
        <v>2888.1978537552072</v>
      </c>
      <c r="O15" s="31">
        <f t="shared" si="0"/>
        <v>737.44273410281812</v>
      </c>
      <c r="P15" s="30">
        <f t="shared" si="1"/>
        <v>0.7966034646201684</v>
      </c>
      <c r="Q15" s="30">
        <f t="shared" si="1"/>
        <v>0.20339653537983154</v>
      </c>
      <c r="R15" s="4">
        <f t="shared" si="2"/>
        <v>1402.0220977314964</v>
      </c>
      <c r="S15" s="4">
        <f t="shared" si="2"/>
        <v>357.9779022685035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15026.711847605866</v>
      </c>
      <c r="M16" s="15">
        <f t="shared" si="3"/>
        <v>973.28815239413461</v>
      </c>
      <c r="N16" s="31">
        <f t="shared" si="0"/>
        <v>2860.4487443980352</v>
      </c>
      <c r="O16" s="31">
        <f t="shared" si="0"/>
        <v>953.03353044232199</v>
      </c>
      <c r="P16" s="30">
        <f t="shared" si="1"/>
        <v>0.7500883807091463</v>
      </c>
      <c r="Q16" s="30">
        <f t="shared" si="1"/>
        <v>0.24991161929085368</v>
      </c>
      <c r="R16" s="4">
        <f t="shared" si="2"/>
        <v>1320.1555500480974</v>
      </c>
      <c r="S16" s="4">
        <f t="shared" si="2"/>
        <v>439.84444995190245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14693.929094417317</v>
      </c>
      <c r="M17" s="15">
        <f t="shared" si="3"/>
        <v>1306.0709055826824</v>
      </c>
      <c r="N17" s="31">
        <f t="shared" si="0"/>
        <v>2827.300052593725</v>
      </c>
      <c r="O17" s="31">
        <f t="shared" si="0"/>
        <v>1174.9617489119339</v>
      </c>
      <c r="P17" s="30">
        <f t="shared" si="1"/>
        <v>0.70642556454704919</v>
      </c>
      <c r="Q17" s="30">
        <f t="shared" si="1"/>
        <v>0.29357443545295087</v>
      </c>
      <c r="R17" s="4">
        <f t="shared" si="2"/>
        <v>1243.3089936028066</v>
      </c>
      <c r="S17" s="4">
        <f t="shared" si="2"/>
        <v>516.69100639719352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14320.905887634219</v>
      </c>
      <c r="M18" s="15">
        <f t="shared" si="3"/>
        <v>1679.0941123657808</v>
      </c>
      <c r="N18" s="31">
        <f t="shared" si="0"/>
        <v>2789.6183692307841</v>
      </c>
      <c r="O18" s="31">
        <f t="shared" si="0"/>
        <v>1395.5940539323467</v>
      </c>
      <c r="P18" s="30">
        <f t="shared" si="1"/>
        <v>0.66654164404931826</v>
      </c>
      <c r="Q18" s="30">
        <f t="shared" si="1"/>
        <v>0.3334583559506818</v>
      </c>
      <c r="R18" s="4">
        <f t="shared" si="2"/>
        <v>1173.1132935268001</v>
      </c>
      <c r="S18" s="4">
        <f t="shared" si="2"/>
        <v>586.88670647319998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13918.719533521255</v>
      </c>
      <c r="M19" s="15">
        <f t="shared" si="3"/>
        <v>2081.280466478745</v>
      </c>
      <c r="N19" s="31">
        <f t="shared" si="0"/>
        <v>2748.3451006917121</v>
      </c>
      <c r="O19" s="31">
        <f t="shared" si="0"/>
        <v>1609.3787263439256</v>
      </c>
      <c r="P19" s="30">
        <f t="shared" si="1"/>
        <v>0.63068363434157482</v>
      </c>
      <c r="Q19" s="30">
        <f t="shared" si="1"/>
        <v>0.36931636565842518</v>
      </c>
      <c r="R19" s="4">
        <f t="shared" si="2"/>
        <v>1110.0031964411717</v>
      </c>
      <c r="S19" s="4">
        <f t="shared" si="2"/>
        <v>649.99680355882833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13497.663581275088</v>
      </c>
      <c r="M20" s="15">
        <f t="shared" si="3"/>
        <v>2502.3364187249117</v>
      </c>
      <c r="N20" s="31">
        <f t="shared" si="0"/>
        <v>2704.3863712261391</v>
      </c>
      <c r="O20" s="31">
        <f t="shared" si="0"/>
        <v>1812.9998501824221</v>
      </c>
      <c r="P20" s="30">
        <f t="shared" si="1"/>
        <v>0.59866175674987721</v>
      </c>
      <c r="Q20" s="30">
        <f t="shared" si="1"/>
        <v>0.40133824325012274</v>
      </c>
      <c r="R20" s="4">
        <f t="shared" si="2"/>
        <v>1053.644691879784</v>
      </c>
      <c r="S20" s="4">
        <f t="shared" si="2"/>
        <v>706.35530812021602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13066.565279214614</v>
      </c>
      <c r="M21" s="15">
        <f t="shared" si="4"/>
        <v>2933.4347207853871</v>
      </c>
      <c r="N21" s="31">
        <f t="shared" si="0"/>
        <v>2658.5480795180433</v>
      </c>
      <c r="O21" s="31">
        <f t="shared" si="0"/>
        <v>2004.7718406672466</v>
      </c>
      <c r="P21" s="30">
        <f t="shared" si="1"/>
        <v>0.57009772544458204</v>
      </c>
      <c r="Q21" s="30">
        <f t="shared" si="1"/>
        <v>0.42990227455541807</v>
      </c>
      <c r="R21" s="4">
        <f t="shared" si="2"/>
        <v>1003.3719967824644</v>
      </c>
      <c r="S21" s="4">
        <f t="shared" si="2"/>
        <v>756.62800321753582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12632.615095283471</v>
      </c>
      <c r="M22" s="15">
        <f t="shared" si="4"/>
        <v>3367.3849047165304</v>
      </c>
      <c r="N22" s="31">
        <f t="shared" si="0"/>
        <v>2611.5150389540504</v>
      </c>
      <c r="O22" s="31">
        <f t="shared" si="0"/>
        <v>2184.0748933653763</v>
      </c>
      <c r="P22" s="30">
        <f t="shared" si="1"/>
        <v>0.54456596077033004</v>
      </c>
      <c r="Q22" s="30">
        <f t="shared" si="1"/>
        <v>0.45543403922967007</v>
      </c>
      <c r="R22" s="4">
        <f t="shared" si="2"/>
        <v>958.43609095578086</v>
      </c>
      <c r="S22" s="4">
        <f t="shared" si="2"/>
        <v>801.56390904421937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12201.46352575807</v>
      </c>
      <c r="M23" s="15">
        <f t="shared" si="4"/>
        <v>3798.5364742419315</v>
      </c>
      <c r="N23" s="31">
        <f t="shared" si="0"/>
        <v>2563.8536632308078</v>
      </c>
      <c r="O23" s="31">
        <f t="shared" si="0"/>
        <v>2350.9445014781936</v>
      </c>
      <c r="P23" s="30">
        <f t="shared" si="1"/>
        <v>0.52166001070821388</v>
      </c>
      <c r="Q23" s="30">
        <f t="shared" si="1"/>
        <v>0.47833998929178606</v>
      </c>
      <c r="R23" s="4">
        <f t="shared" si="2"/>
        <v>918.12161884645639</v>
      </c>
      <c r="S23" s="4">
        <f t="shared" si="2"/>
        <v>841.8783811535435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11777.42415677114</v>
      </c>
      <c r="M24" s="15">
        <f t="shared" si="4"/>
        <v>4222.5758432288621</v>
      </c>
      <c r="N24" s="31">
        <f t="shared" si="0"/>
        <v>2516.0245158540242</v>
      </c>
      <c r="O24" s="31">
        <f t="shared" si="0"/>
        <v>2505.7972695638355</v>
      </c>
      <c r="P24" s="30">
        <f t="shared" si="1"/>
        <v>0.50101828048935204</v>
      </c>
      <c r="Q24" s="30">
        <f t="shared" si="1"/>
        <v>0.49898171951064785</v>
      </c>
      <c r="R24" s="4">
        <f t="shared" si="2"/>
        <v>881.79217366125954</v>
      </c>
      <c r="S24" s="4">
        <f t="shared" si="2"/>
        <v>878.20782633874023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11363.699673187573</v>
      </c>
      <c r="M25" s="15">
        <f t="shared" si="4"/>
        <v>4636.3003268124276</v>
      </c>
      <c r="N25" s="31">
        <f t="shared" si="0"/>
        <v>2468.397627368015</v>
      </c>
      <c r="O25" s="31">
        <f t="shared" si="0"/>
        <v>2649.2559118186409</v>
      </c>
      <c r="P25" s="30">
        <f t="shared" si="1"/>
        <v>0.48232996010126838</v>
      </c>
      <c r="Q25" s="30">
        <f t="shared" si="1"/>
        <v>0.5176700398987315</v>
      </c>
      <c r="R25" s="4">
        <f t="shared" si="2"/>
        <v>848.9007297782324</v>
      </c>
      <c r="S25" s="4">
        <f t="shared" si="2"/>
        <v>911.09927022176748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10962.593438915172</v>
      </c>
      <c r="M26" s="15">
        <f t="shared" si="4"/>
        <v>5037.4065610848274</v>
      </c>
      <c r="N26" s="31">
        <f t="shared" si="0"/>
        <v>2421.267356104348</v>
      </c>
      <c r="O26" s="31">
        <f t="shared" si="0"/>
        <v>2782.0407145809668</v>
      </c>
      <c r="P26" s="30">
        <f t="shared" si="1"/>
        <v>0.46533230844919954</v>
      </c>
      <c r="Q26" s="30">
        <f t="shared" si="1"/>
        <v>0.53466769155080052</v>
      </c>
      <c r="R26" s="4">
        <f t="shared" si="2"/>
        <v>818.9848628705912</v>
      </c>
      <c r="S26" s="4">
        <f t="shared" si="2"/>
        <v>941.01513712940891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10575.693023505093</v>
      </c>
      <c r="M27" s="15">
        <f t="shared" si="4"/>
        <v>5424.306976494905</v>
      </c>
      <c r="N27" s="31">
        <f t="shared" si="0"/>
        <v>2374.8655594223683</v>
      </c>
      <c r="O27" s="31">
        <f t="shared" si="0"/>
        <v>2904.9037753997859</v>
      </c>
      <c r="P27" s="30">
        <f t="shared" si="1"/>
        <v>0.44980479426614267</v>
      </c>
      <c r="Q27" s="30">
        <f t="shared" si="1"/>
        <v>0.55019520573385727</v>
      </c>
      <c r="R27" s="4">
        <f t="shared" si="2"/>
        <v>791.65643790841114</v>
      </c>
      <c r="S27" s="4">
        <f t="shared" si="2"/>
        <v>968.34356209158875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10204.023228827944</v>
      </c>
      <c r="M28" s="15">
        <f t="shared" si="4"/>
        <v>5795.9767711720542</v>
      </c>
      <c r="N28" s="31">
        <f t="shared" si="0"/>
        <v>2329.3727772497905</v>
      </c>
      <c r="O28" s="31">
        <f t="shared" si="0"/>
        <v>3018.5902035905337</v>
      </c>
      <c r="P28" s="30">
        <f t="shared" si="1"/>
        <v>0.43556262180479355</v>
      </c>
      <c r="Q28" s="30">
        <f t="shared" si="1"/>
        <v>0.56443737819520645</v>
      </c>
      <c r="R28" s="4">
        <f t="shared" si="2"/>
        <v>766.59021437643662</v>
      </c>
      <c r="S28" s="4">
        <f t="shared" si="2"/>
        <v>993.40978562356338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9848.1708880333063</v>
      </c>
      <c r="M29" s="15">
        <f t="shared" si="4"/>
        <v>6151.829111966691</v>
      </c>
      <c r="N29" s="31">
        <f t="shared" si="0"/>
        <v>2284.9275269608734</v>
      </c>
      <c r="O29" s="31">
        <f t="shared" si="0"/>
        <v>3123.8161135550408</v>
      </c>
      <c r="P29" s="30">
        <f t="shared" si="1"/>
        <v>0.42245069813346248</v>
      </c>
      <c r="Q29" s="30">
        <f t="shared" si="1"/>
        <v>0.57754930186653752</v>
      </c>
      <c r="R29" s="4">
        <f t="shared" si="2"/>
        <v>743.51322871489401</v>
      </c>
      <c r="S29" s="4">
        <f t="shared" si="2"/>
        <v>1016.486771285106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9508.3853190645368</v>
      </c>
      <c r="M30" s="15">
        <f t="shared" si="4"/>
        <v>6491.6146809354614</v>
      </c>
      <c r="N30" s="31">
        <f t="shared" si="0"/>
        <v>2241.6339496006558</v>
      </c>
      <c r="O30" s="31">
        <f t="shared" si="0"/>
        <v>3221.2569869786553</v>
      </c>
      <c r="P30" s="30">
        <f t="shared" si="1"/>
        <v>0.41033840426700807</v>
      </c>
      <c r="Q30" s="30">
        <f t="shared" si="1"/>
        <v>0.58966159573299182</v>
      </c>
      <c r="R30" s="4">
        <f t="shared" si="2"/>
        <v>722.19559150993416</v>
      </c>
      <c r="S30" s="4">
        <f t="shared" si="2"/>
        <v>1037.8044084900655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9184.6585254773709</v>
      </c>
      <c r="M31" s="15">
        <f>M30-($F$2*$F$3*$F$4*($F$5/2))*M30/SUM($L30:$M30)+S30</f>
        <v>6815.3414745226264</v>
      </c>
      <c r="N31" s="31">
        <f t="shared" si="0"/>
        <v>2199.5680739064474</v>
      </c>
      <c r="O31" s="31">
        <f t="shared" si="0"/>
        <v>3311.542376900878</v>
      </c>
      <c r="P31" s="30">
        <f t="shared" si="1"/>
        <v>0.3991152225200334</v>
      </c>
      <c r="Q31" s="30">
        <f t="shared" si="1"/>
        <v>0.60088477747996649</v>
      </c>
      <c r="R31" s="4">
        <f t="shared" si="2"/>
        <v>702.4427916352588</v>
      </c>
      <c r="S31" s="4">
        <f t="shared" si="2"/>
        <v>1057.557208364741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8876.7888793101192</v>
      </c>
      <c r="M32" s="15">
        <f t="shared" si="5"/>
        <v>7123.211120689879</v>
      </c>
      <c r="N32" s="31">
        <f t="shared" si="0"/>
        <v>2158.7829445743655</v>
      </c>
      <c r="O32" s="31">
        <f t="shared" si="0"/>
        <v>3395.2544366478537</v>
      </c>
      <c r="P32" s="30">
        <f t="shared" si="1"/>
        <v>0.38868714709646135</v>
      </c>
      <c r="Q32" s="30">
        <f t="shared" si="1"/>
        <v>0.61131285290353876</v>
      </c>
      <c r="R32" s="4">
        <f t="shared" si="2"/>
        <v>684.08937888977198</v>
      </c>
      <c r="S32" s="4">
        <f t="shared" si="2"/>
        <v>1075.9106211102282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8584.4314814757781</v>
      </c>
      <c r="M33" s="15">
        <f t="shared" si="5"/>
        <v>7415.5685185242201</v>
      </c>
      <c r="N33" s="31">
        <f t="shared" si="0"/>
        <v>2119.31282607701</v>
      </c>
      <c r="O33" s="31">
        <f t="shared" si="0"/>
        <v>3472.9287023649831</v>
      </c>
      <c r="P33" s="30">
        <f t="shared" si="1"/>
        <v>0.37897376486659967</v>
      </c>
      <c r="Q33" s="30">
        <f t="shared" si="1"/>
        <v>0.62102623513340027</v>
      </c>
      <c r="R33" s="4">
        <f t="shared" si="2"/>
        <v>666.99382616521541</v>
      </c>
      <c r="S33" s="4">
        <f t="shared" si="2"/>
        <v>1093.0061738347845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8307.1378446786584</v>
      </c>
      <c r="M34" s="15">
        <f t="shared" si="5"/>
        <v>7692.8621553213397</v>
      </c>
      <c r="N34" s="31">
        <f t="shared" si="0"/>
        <v>2081.1766566264214</v>
      </c>
      <c r="O34" s="31">
        <f t="shared" si="0"/>
        <v>3545.0561498749098</v>
      </c>
      <c r="P34" s="30">
        <f t="shared" si="1"/>
        <v>0.36990589053150102</v>
      </c>
      <c r="Q34" s="30">
        <f t="shared" si="1"/>
        <v>0.63009410946849886</v>
      </c>
      <c r="R34" s="4">
        <f t="shared" si="2"/>
        <v>651.03436733544186</v>
      </c>
      <c r="S34" s="4">
        <f t="shared" si="2"/>
        <v>1108.9656326645579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8044.3870490994477</v>
      </c>
      <c r="M35" s="15">
        <f t="shared" si="5"/>
        <v>7955.6129509005505</v>
      </c>
      <c r="N35" s="31">
        <f t="shared" si="0"/>
        <v>2044.3808938577067</v>
      </c>
      <c r="O35" s="31">
        <f t="shared" si="0"/>
        <v>3612.0859178372466</v>
      </c>
      <c r="P35" s="30">
        <f t="shared" si="1"/>
        <v>0.36142365224010048</v>
      </c>
      <c r="Q35" s="30">
        <f t="shared" si="1"/>
        <v>0.63857634775989958</v>
      </c>
      <c r="R35" s="4">
        <f t="shared" si="2"/>
        <v>636.1056279425768</v>
      </c>
      <c r="S35" s="4">
        <f t="shared" si="2"/>
        <v>1123.8943720574232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7795.6101016410848</v>
      </c>
      <c r="M36" s="15">
        <f t="shared" si="5"/>
        <v>8204.3898983589133</v>
      </c>
      <c r="N36" s="31">
        <f t="shared" si="0"/>
        <v>2008.9218660056797</v>
      </c>
      <c r="O36" s="31">
        <f t="shared" si="0"/>
        <v>3674.4283226400553</v>
      </c>
      <c r="P36" s="30">
        <f t="shared" si="1"/>
        <v>0.35347493983726846</v>
      </c>
      <c r="Q36" s="30">
        <f t="shared" si="1"/>
        <v>0.64652506016273148</v>
      </c>
      <c r="R36" s="4">
        <f t="shared" si="2"/>
        <v>622.1158941135925</v>
      </c>
      <c r="S36" s="4">
        <f t="shared" si="2"/>
        <v>1137.8841058864075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7560.2088845741582</v>
      </c>
      <c r="M37" s="15">
        <f t="shared" si="5"/>
        <v>8439.79111542584</v>
      </c>
      <c r="N37" s="31">
        <f t="shared" si="0"/>
        <v>1974.7877197020457</v>
      </c>
      <c r="O37" s="31">
        <f t="shared" si="0"/>
        <v>3732.4579376043857</v>
      </c>
      <c r="P37" s="30">
        <f t="shared" si="1"/>
        <v>0.34601414382328488</v>
      </c>
      <c r="Q37" s="30">
        <f t="shared" si="1"/>
        <v>0.65398585617671501</v>
      </c>
      <c r="R37" s="4">
        <f t="shared" si="2"/>
        <v>608.98489312898141</v>
      </c>
      <c r="S37" s="4">
        <f t="shared" si="2"/>
        <v>1151.0151068710184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7337.5708003999825</v>
      </c>
      <c r="M38" s="15">
        <f t="shared" si="5"/>
        <v>8662.4291996000156</v>
      </c>
      <c r="N38" s="31">
        <f t="shared" si="0"/>
        <v>1941.9600373955896</v>
      </c>
      <c r="O38" s="31">
        <f t="shared" si="0"/>
        <v>3786.5166019376775</v>
      </c>
      <c r="P38" s="30">
        <f t="shared" si="1"/>
        <v>0.33900112711668717</v>
      </c>
      <c r="Q38" s="30">
        <f t="shared" si="1"/>
        <v>0.66099887288331294</v>
      </c>
      <c r="R38" s="4">
        <f t="shared" si="2"/>
        <v>596.64198372536941</v>
      </c>
      <c r="S38" s="4">
        <f t="shared" si="2"/>
        <v>1163.3580162746307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7127.0799960813538</v>
      </c>
      <c r="M39" s="15">
        <f t="shared" si="5"/>
        <v>8872.9200039186453</v>
      </c>
      <c r="N39" s="31">
        <f t="shared" si="0"/>
        <v>1910.4151830154274</v>
      </c>
      <c r="O39" s="31">
        <f t="shared" si="0"/>
        <v>3836.9162833991049</v>
      </c>
      <c r="P39" s="30">
        <f t="shared" si="1"/>
        <v>0.33240038340910899</v>
      </c>
      <c r="Q39" s="30">
        <f t="shared" si="1"/>
        <v>0.66759961659089095</v>
      </c>
      <c r="R39" s="4">
        <f t="shared" si="2"/>
        <v>585.02467480003179</v>
      </c>
      <c r="S39" s="4">
        <f t="shared" si="2"/>
        <v>1174.975325199968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6928.1258713124371</v>
      </c>
      <c r="M40" s="15">
        <f t="shared" si="5"/>
        <v>9071.8741286875629</v>
      </c>
      <c r="N40" s="31">
        <f t="shared" si="0"/>
        <v>1880.1254231236508</v>
      </c>
      <c r="O40" s="31">
        <f t="shared" si="0"/>
        <v>3883.9417553671274</v>
      </c>
      <c r="P40" s="30">
        <f t="shared" si="1"/>
        <v>0.32618034538867557</v>
      </c>
      <c r="Q40" s="30">
        <f t="shared" si="1"/>
        <v>0.67381965461132443</v>
      </c>
      <c r="R40" s="4">
        <f t="shared" si="2"/>
        <v>574.07740788406898</v>
      </c>
      <c r="S40" s="4">
        <f t="shared" si="2"/>
        <v>1185.9225921159309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6740.1094333521378</v>
      </c>
      <c r="M41" s="15">
        <f t="shared" si="5"/>
        <v>9259.8905666478622</v>
      </c>
      <c r="N41" s="31">
        <f t="shared" si="0"/>
        <v>1851.0598618104048</v>
      </c>
      <c r="O41" s="31">
        <f t="shared" si="0"/>
        <v>3927.8530718323636</v>
      </c>
      <c r="P41" s="30">
        <f t="shared" si="1"/>
        <v>0.32031281368407455</v>
      </c>
      <c r="Q41" s="30">
        <f t="shared" si="1"/>
        <v>0.6796871863159254</v>
      </c>
      <c r="R41" s="4">
        <f t="shared" si="2"/>
        <v>563.75055208397123</v>
      </c>
      <c r="S41" s="4">
        <f t="shared" si="2"/>
        <v>1196.2494479160287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6562.447947767374</v>
      </c>
      <c r="M42" s="15">
        <f t="shared" si="5"/>
        <v>9437.552052232626</v>
      </c>
      <c r="N42" s="31">
        <f t="shared" si="0"/>
        <v>1823.1852204587649</v>
      </c>
      <c r="O42" s="31">
        <f t="shared" si="0"/>
        <v>3968.8878377963797</v>
      </c>
      <c r="P42" s="30">
        <f t="shared" si="1"/>
        <v>0.31477248337886082</v>
      </c>
      <c r="Q42" s="30">
        <f t="shared" si="1"/>
        <v>0.68522751662113923</v>
      </c>
      <c r="R42" s="4">
        <f t="shared" si="2"/>
        <v>553.99957074679503</v>
      </c>
      <c r="S42" s="4">
        <f t="shared" si="2"/>
        <v>1206.0004292532051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6394.5782442597583</v>
      </c>
      <c r="M43" s="23">
        <f>M42-($F$2*$F$3*$F$4*($F$5/2))*M42/SUM($L42:$M42)+S42</f>
        <v>9605.4217557402426</v>
      </c>
      <c r="N43" s="32">
        <f t="shared" si="0"/>
        <v>1796.4664878412473</v>
      </c>
      <c r="O43" s="32">
        <f t="shared" si="0"/>
        <v>4007.2632808440326</v>
      </c>
      <c r="P43" s="33">
        <f t="shared" si="1"/>
        <v>0.30953654967436589</v>
      </c>
      <c r="Q43" s="33">
        <f t="shared" si="1"/>
        <v>0.69046345032563405</v>
      </c>
      <c r="R43" s="24">
        <f t="shared" si="2"/>
        <v>544.78432742688392</v>
      </c>
      <c r="S43" s="24">
        <f t="shared" si="2"/>
        <v>1215.2156725731159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AD259-3F5A-4CD8-A5A3-82673DDE654A}">
  <dimension ref="B2:S44"/>
  <sheetViews>
    <sheetView zoomScale="72" zoomScaleNormal="80" workbookViewId="0">
      <selection activeCell="F5" sqref="F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47904</v>
      </c>
      <c r="M3" s="29">
        <f>F2*F3*F4*0.002</f>
        <v>96</v>
      </c>
      <c r="N3" s="31">
        <f>IF($F$6=1,J3^$F$7*LOG(L3)^$F$8,EXP(J3*$F$7+LOG(L3)*$F$8))</f>
        <v>4062.1335927218233</v>
      </c>
      <c r="O3" s="31">
        <f>IF($F$6=1,K3^$F$7*LOG(M3)^$F$8,EXP(K3*$F$7+LOG(M3)*$F$8))</f>
        <v>23.499769348481927</v>
      </c>
      <c r="P3" s="30">
        <f>N3/SUM($N3:$O3)</f>
        <v>0.99424819427835931</v>
      </c>
      <c r="Q3" s="30">
        <f>O3/SUM($N3:$O3)</f>
        <v>5.7518057216406548E-3</v>
      </c>
      <c r="R3" s="4">
        <f>$F$2*$F$3*$F$4*($F$5/2)*P3</f>
        <v>3579.2934994020934</v>
      </c>
      <c r="S3" s="4">
        <f>$F$2*$F$3*$F$4*($F$5/2)*Q3</f>
        <v>20.706500597906356</v>
      </c>
    </row>
    <row r="4" spans="2:19" x14ac:dyDescent="0.3">
      <c r="B4" t="s">
        <v>29</v>
      </c>
      <c r="F4" s="17">
        <f>'Total market'!G6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47890.493499402088</v>
      </c>
      <c r="M4" s="15">
        <f>M3-($F$2*$F$3*$F$4*($F$5/2))*M3/SUM($L3:$M3)+S3</f>
        <v>109.50650059790635</v>
      </c>
      <c r="N4" s="31">
        <f t="shared" ref="N4:O43" si="0">IF($F$6=1,J4^$F$7*LOG(L4)^$F$8,EXP(J4*$F$7+LOG(L4)*$F$8))</f>
        <v>4061.549034763179</v>
      </c>
      <c r="O4" s="31">
        <f t="shared" si="0"/>
        <v>27.526822745880686</v>
      </c>
      <c r="P4" s="30">
        <f t="shared" ref="P4:Q43" si="1">N4/SUM($N4:$O4)</f>
        <v>0.99326820442928909</v>
      </c>
      <c r="Q4" s="30">
        <f t="shared" si="1"/>
        <v>6.731795570710979E-3</v>
      </c>
      <c r="R4" s="4">
        <f t="shared" ref="R4:S43" si="2">$F$2*$F$3*$F$4*($F$5/2)*P4</f>
        <v>3575.7655359454407</v>
      </c>
      <c r="S4" s="4">
        <f t="shared" si="2"/>
        <v>24.234464054559524</v>
      </c>
    </row>
    <row r="5" spans="2:19" x14ac:dyDescent="0.3">
      <c r="B5" t="s">
        <v>40</v>
      </c>
      <c r="F5" s="16">
        <v>0.15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47874.472022892376</v>
      </c>
      <c r="M5" s="15">
        <f t="shared" si="3"/>
        <v>125.5279771076229</v>
      </c>
      <c r="N5" s="31">
        <f t="shared" si="0"/>
        <v>4060.8555047593522</v>
      </c>
      <c r="O5" s="31">
        <f t="shared" si="0"/>
        <v>32.298119831721266</v>
      </c>
      <c r="P5" s="30">
        <f t="shared" si="1"/>
        <v>0.99210923341902468</v>
      </c>
      <c r="Q5" s="30">
        <f t="shared" si="1"/>
        <v>7.8907665809753256E-3</v>
      </c>
      <c r="R5" s="4">
        <f t="shared" si="2"/>
        <v>3571.5932403084889</v>
      </c>
      <c r="S5" s="4">
        <f t="shared" si="2"/>
        <v>28.406759691511173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47855.479861483938</v>
      </c>
      <c r="M6" s="15">
        <f t="shared" si="3"/>
        <v>144.52013851606236</v>
      </c>
      <c r="N6" s="31">
        <f t="shared" si="0"/>
        <v>4060.0332060517858</v>
      </c>
      <c r="O6" s="31">
        <f t="shared" si="0"/>
        <v>37.933760487817096</v>
      </c>
      <c r="P6" s="30">
        <f t="shared" si="1"/>
        <v>0.9907432732382786</v>
      </c>
      <c r="Q6" s="30">
        <f t="shared" si="1"/>
        <v>9.256726761721323E-3</v>
      </c>
      <c r="R6" s="4">
        <f t="shared" si="2"/>
        <v>3566.6757836578031</v>
      </c>
      <c r="S6" s="4">
        <f t="shared" si="2"/>
        <v>33.324216342196763</v>
      </c>
    </row>
    <row r="7" spans="2:19" ht="14.4" customHeight="1" x14ac:dyDescent="0.3">
      <c r="B7" t="s">
        <v>42</v>
      </c>
      <c r="F7" s="1">
        <v>1.7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47832.994655530449</v>
      </c>
      <c r="M7" s="15">
        <f t="shared" si="3"/>
        <v>167.00534446955444</v>
      </c>
      <c r="N7" s="31">
        <f t="shared" si="0"/>
        <v>4059.0594241478366</v>
      </c>
      <c r="O7" s="31">
        <f t="shared" si="0"/>
        <v>44.569902365138134</v>
      </c>
      <c r="P7" s="30">
        <f t="shared" si="1"/>
        <v>0.98913890636340429</v>
      </c>
      <c r="Q7" s="30">
        <f t="shared" si="1"/>
        <v>1.0861093636595839E-2</v>
      </c>
      <c r="R7" s="4">
        <f t="shared" si="2"/>
        <v>3560.9000629082552</v>
      </c>
      <c r="S7" s="4">
        <f t="shared" si="2"/>
        <v>39.099937091745019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47806.42011927392</v>
      </c>
      <c r="M8" s="15">
        <f t="shared" si="3"/>
        <v>193.57988072608288</v>
      </c>
      <c r="N8" s="31">
        <f t="shared" si="0"/>
        <v>4057.9081990874406</v>
      </c>
      <c r="O8" s="31">
        <f t="shared" si="0"/>
        <v>52.365024684551756</v>
      </c>
      <c r="P8" s="30">
        <f t="shared" si="1"/>
        <v>0.98725996501115898</v>
      </c>
      <c r="Q8" s="30">
        <f t="shared" si="1"/>
        <v>1.2740034988841069E-2</v>
      </c>
      <c r="R8" s="4">
        <f t="shared" si="2"/>
        <v>3554.1358740401724</v>
      </c>
      <c r="S8" s="4">
        <f t="shared" si="2"/>
        <v>45.864125959827845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47775.074484368546</v>
      </c>
      <c r="M9" s="15">
        <f t="shared" si="3"/>
        <v>224.92551563145452</v>
      </c>
      <c r="N9" s="31">
        <f t="shared" si="0"/>
        <v>4056.5498079841473</v>
      </c>
      <c r="O9" s="31">
        <f t="shared" si="0"/>
        <v>61.513122226138627</v>
      </c>
      <c r="P9" s="30">
        <f t="shared" si="1"/>
        <v>0.98506260752479624</v>
      </c>
      <c r="Q9" s="30">
        <f t="shared" si="1"/>
        <v>1.4937392475203749E-2</v>
      </c>
      <c r="R9" s="4">
        <f t="shared" si="2"/>
        <v>3546.2253870892664</v>
      </c>
      <c r="S9" s="4">
        <f t="shared" si="2"/>
        <v>53.774612910733495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47738.16928513017</v>
      </c>
      <c r="M10" s="15">
        <f>M9-($F$2*$F$3*$F$4*($F$5/2))*M9/SUM($L9:$M9)+S9</f>
        <v>261.83071486982891</v>
      </c>
      <c r="N10" s="31">
        <f t="shared" si="0"/>
        <v>4054.9498227722343</v>
      </c>
      <c r="O10" s="31">
        <f t="shared" si="0"/>
        <v>72.269952262905718</v>
      </c>
      <c r="P10" s="30">
        <f t="shared" si="1"/>
        <v>0.9824894344856423</v>
      </c>
      <c r="Q10" s="30">
        <f t="shared" si="1"/>
        <v>1.7510565514357763E-2</v>
      </c>
      <c r="R10" s="4">
        <f t="shared" si="2"/>
        <v>3536.9619641483123</v>
      </c>
      <c r="S10" s="4">
        <f t="shared" si="2"/>
        <v>63.038035851687951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47694.768552893722</v>
      </c>
      <c r="M11" s="15">
        <f t="shared" si="3"/>
        <v>305.23144710627969</v>
      </c>
      <c r="N11" s="31">
        <f t="shared" si="0"/>
        <v>4053.0673088702224</v>
      </c>
      <c r="O11" s="31">
        <f t="shared" si="0"/>
        <v>85.002803527765778</v>
      </c>
      <c r="P11" s="30">
        <f t="shared" si="1"/>
        <v>0.97945834622929895</v>
      </c>
      <c r="Q11" s="30">
        <f t="shared" si="1"/>
        <v>2.0541653770701131E-2</v>
      </c>
      <c r="R11" s="4">
        <f t="shared" si="2"/>
        <v>3526.050046425476</v>
      </c>
      <c r="S11" s="4">
        <f t="shared" si="2"/>
        <v>73.949953574524073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47643.710957852163</v>
      </c>
      <c r="M12" s="15">
        <f t="shared" si="3"/>
        <v>356.28904214783279</v>
      </c>
      <c r="N12" s="31">
        <f t="shared" si="0"/>
        <v>4050.8513999110482</v>
      </c>
      <c r="O12" s="31">
        <f t="shared" si="0"/>
        <v>100.28092262359486</v>
      </c>
      <c r="P12" s="30">
        <f t="shared" si="1"/>
        <v>0.97584251360063501</v>
      </c>
      <c r="Q12" s="30">
        <f t="shared" si="1"/>
        <v>2.4157486399364946E-2</v>
      </c>
      <c r="R12" s="4">
        <f t="shared" si="2"/>
        <v>3513.0330489622861</v>
      </c>
      <c r="S12" s="4">
        <f t="shared" si="2"/>
        <v>86.966951037713812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47583.465684975534</v>
      </c>
      <c r="M13" s="15">
        <f t="shared" si="3"/>
        <v>416.53431502445915</v>
      </c>
      <c r="N13" s="31">
        <f t="shared" si="0"/>
        <v>4048.2349651249556</v>
      </c>
      <c r="O13" s="31">
        <f t="shared" si="0"/>
        <v>119.03294309101602</v>
      </c>
      <c r="P13" s="30">
        <f t="shared" si="1"/>
        <v>0.97143621535434832</v>
      </c>
      <c r="Q13" s="30">
        <f t="shared" si="1"/>
        <v>2.8563784645651596E-2</v>
      </c>
      <c r="R13" s="4">
        <f t="shared" si="2"/>
        <v>3497.1703752756539</v>
      </c>
      <c r="S13" s="4">
        <f t="shared" si="2"/>
        <v>102.82962472434575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47511.876133878017</v>
      </c>
      <c r="M14" s="15">
        <f t="shared" si="3"/>
        <v>488.12386612197048</v>
      </c>
      <c r="N14" s="31">
        <f t="shared" si="0"/>
        <v>4045.123342896025</v>
      </c>
      <c r="O14" s="31">
        <f t="shared" si="0"/>
        <v>142.80842593995035</v>
      </c>
      <c r="P14" s="30">
        <f t="shared" si="1"/>
        <v>0.9659000113128291</v>
      </c>
      <c r="Q14" s="30">
        <f t="shared" si="1"/>
        <v>3.4099988687170894E-2</v>
      </c>
      <c r="R14" s="4">
        <f t="shared" si="2"/>
        <v>3477.2400407261848</v>
      </c>
      <c r="S14" s="4">
        <f t="shared" si="2"/>
        <v>122.75995927381521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47425.725464563351</v>
      </c>
      <c r="M15" s="15">
        <f t="shared" si="3"/>
        <v>574.27453543663785</v>
      </c>
      <c r="N15" s="31">
        <f t="shared" si="0"/>
        <v>4041.3752046555037</v>
      </c>
      <c r="O15" s="31">
        <f t="shared" si="0"/>
        <v>174.1888361629608</v>
      </c>
      <c r="P15" s="30">
        <f t="shared" si="1"/>
        <v>0.95867958961687572</v>
      </c>
      <c r="Q15" s="30">
        <f t="shared" si="1"/>
        <v>4.1320410383124319E-2</v>
      </c>
      <c r="R15" s="4">
        <f t="shared" si="2"/>
        <v>3451.2465226207528</v>
      </c>
      <c r="S15" s="4">
        <f t="shared" si="2"/>
        <v>148.75347737924756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47320.042577341846</v>
      </c>
      <c r="M16" s="15">
        <f t="shared" si="3"/>
        <v>679.9574226581376</v>
      </c>
      <c r="N16" s="31">
        <f t="shared" si="0"/>
        <v>4036.7718659212642</v>
      </c>
      <c r="O16" s="31">
        <f t="shared" si="0"/>
        <v>217.384013655232</v>
      </c>
      <c r="P16" s="30">
        <f t="shared" si="1"/>
        <v>0.94890078788629806</v>
      </c>
      <c r="Q16" s="30">
        <f t="shared" si="1"/>
        <v>5.1099212113702032E-2</v>
      </c>
      <c r="R16" s="4">
        <f t="shared" si="2"/>
        <v>3416.0428363906731</v>
      </c>
      <c r="S16" s="4">
        <f t="shared" si="2"/>
        <v>183.95716360932732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47187.082220431883</v>
      </c>
      <c r="M17" s="15">
        <f t="shared" si="3"/>
        <v>812.91777956810461</v>
      </c>
      <c r="N17" s="31">
        <f t="shared" si="0"/>
        <v>4030.9718673407233</v>
      </c>
      <c r="O17" s="31">
        <f t="shared" si="0"/>
        <v>278.97041101471444</v>
      </c>
      <c r="P17" s="30">
        <f t="shared" si="1"/>
        <v>0.93527281968120424</v>
      </c>
      <c r="Q17" s="30">
        <f t="shared" si="1"/>
        <v>6.4727180318795902E-2</v>
      </c>
      <c r="R17" s="4">
        <f t="shared" si="2"/>
        <v>3366.9821508523351</v>
      </c>
      <c r="S17" s="4">
        <f t="shared" si="2"/>
        <v>233.01784914766526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47015.033204751831</v>
      </c>
      <c r="M18" s="15">
        <f t="shared" si="3"/>
        <v>984.96679524816204</v>
      </c>
      <c r="N18" s="31">
        <f t="shared" si="0"/>
        <v>4023.4526117203245</v>
      </c>
      <c r="O18" s="31">
        <f t="shared" si="0"/>
        <v>368.43272225001891</v>
      </c>
      <c r="P18" s="30">
        <f t="shared" si="1"/>
        <v>0.91611057797883144</v>
      </c>
      <c r="Q18" s="30">
        <f t="shared" si="1"/>
        <v>8.3889422021168544E-2</v>
      </c>
      <c r="R18" s="4">
        <f t="shared" si="2"/>
        <v>3297.998080723793</v>
      </c>
      <c r="S18" s="4">
        <f t="shared" si="2"/>
        <v>302.00191927620676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46786.903795119237</v>
      </c>
      <c r="M19" s="15">
        <f t="shared" si="3"/>
        <v>1213.0962048807567</v>
      </c>
      <c r="N19" s="31">
        <f t="shared" si="0"/>
        <v>4013.4576857939669</v>
      </c>
      <c r="O19" s="31">
        <f t="shared" si="0"/>
        <v>497.45825700796848</v>
      </c>
      <c r="P19" s="30">
        <f t="shared" si="1"/>
        <v>0.88972123105025658</v>
      </c>
      <c r="Q19" s="30">
        <f t="shared" si="1"/>
        <v>0.11027876894974338</v>
      </c>
      <c r="R19" s="4">
        <f t="shared" si="2"/>
        <v>3202.9964317809236</v>
      </c>
      <c r="S19" s="4">
        <f t="shared" si="2"/>
        <v>397.00356821907616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46480.882442266215</v>
      </c>
      <c r="M20" s="15">
        <f t="shared" si="3"/>
        <v>1519.117557733776</v>
      </c>
      <c r="N20" s="31">
        <f t="shared" si="0"/>
        <v>4000.0055089717966</v>
      </c>
      <c r="O20" s="31">
        <f t="shared" si="0"/>
        <v>676.12047079487797</v>
      </c>
      <c r="P20" s="30">
        <f t="shared" si="1"/>
        <v>0.85541012502220604</v>
      </c>
      <c r="Q20" s="30">
        <f t="shared" si="1"/>
        <v>0.14458987497779402</v>
      </c>
      <c r="R20" s="4">
        <f t="shared" si="2"/>
        <v>3079.4764500799415</v>
      </c>
      <c r="S20" s="4">
        <f t="shared" si="2"/>
        <v>520.52354992005849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46074.292709176189</v>
      </c>
      <c r="M21" s="15">
        <f t="shared" si="4"/>
        <v>1925.7072908238013</v>
      </c>
      <c r="N21" s="31">
        <f t="shared" si="0"/>
        <v>3982.0526381489854</v>
      </c>
      <c r="O21" s="31">
        <f t="shared" si="0"/>
        <v>905.36194671561543</v>
      </c>
      <c r="P21" s="30">
        <f t="shared" si="1"/>
        <v>0.81475646663588763</v>
      </c>
      <c r="Q21" s="30">
        <f t="shared" si="1"/>
        <v>0.18524353336411245</v>
      </c>
      <c r="R21" s="4">
        <f t="shared" si="2"/>
        <v>2933.1232798891956</v>
      </c>
      <c r="S21" s="4">
        <f t="shared" si="2"/>
        <v>666.87672011080485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45551.84403587717</v>
      </c>
      <c r="M22" s="15">
        <f t="shared" si="4"/>
        <v>2448.1559641228209</v>
      </c>
      <c r="N22" s="31">
        <f t="shared" si="0"/>
        <v>3958.8484116475997</v>
      </c>
      <c r="O22" s="31">
        <f t="shared" si="0"/>
        <v>1171.0954247160823</v>
      </c>
      <c r="P22" s="30">
        <f t="shared" si="1"/>
        <v>0.77171379218330716</v>
      </c>
      <c r="Q22" s="30">
        <f t="shared" si="1"/>
        <v>0.2282862078166929</v>
      </c>
      <c r="R22" s="4">
        <f t="shared" si="2"/>
        <v>2778.1696518599056</v>
      </c>
      <c r="S22" s="4">
        <f t="shared" si="2"/>
        <v>821.83034814009443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44913.625385046289</v>
      </c>
      <c r="M23" s="15">
        <f t="shared" si="4"/>
        <v>3086.3746149537037</v>
      </c>
      <c r="N23" s="31">
        <f t="shared" si="0"/>
        <v>3930.2917280745528</v>
      </c>
      <c r="O23" s="31">
        <f t="shared" si="0"/>
        <v>1449.153525890925</v>
      </c>
      <c r="P23" s="30">
        <f t="shared" si="1"/>
        <v>0.7306128313467497</v>
      </c>
      <c r="Q23" s="30">
        <f t="shared" si="1"/>
        <v>0.2693871686532503</v>
      </c>
      <c r="R23" s="4">
        <f t="shared" si="2"/>
        <v>2630.206192848299</v>
      </c>
      <c r="S23" s="4">
        <f t="shared" si="2"/>
        <v>969.79380715170112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44175.30967401612</v>
      </c>
      <c r="M24" s="15">
        <f t="shared" si="4"/>
        <v>3824.6903259838768</v>
      </c>
      <c r="N24" s="31">
        <f t="shared" si="0"/>
        <v>3896.9611209825289</v>
      </c>
      <c r="O24" s="31">
        <f t="shared" si="0"/>
        <v>1719.2779842837488</v>
      </c>
      <c r="P24" s="30">
        <f t="shared" si="1"/>
        <v>0.69387379132921834</v>
      </c>
      <c r="Q24" s="30">
        <f t="shared" si="1"/>
        <v>0.30612620867078166</v>
      </c>
      <c r="R24" s="4">
        <f t="shared" si="2"/>
        <v>2497.9456487851862</v>
      </c>
      <c r="S24" s="4">
        <f t="shared" si="2"/>
        <v>1102.054351214814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43360.107097250097</v>
      </c>
      <c r="M25" s="15">
        <f t="shared" si="4"/>
        <v>4639.8929027498998</v>
      </c>
      <c r="N25" s="31">
        <f t="shared" si="0"/>
        <v>3859.7824964248971</v>
      </c>
      <c r="O25" s="31">
        <f t="shared" si="0"/>
        <v>1973.3502280873176</v>
      </c>
      <c r="P25" s="30">
        <f t="shared" si="1"/>
        <v>0.66169975529704139</v>
      </c>
      <c r="Q25" s="30">
        <f t="shared" si="1"/>
        <v>0.33830024470295855</v>
      </c>
      <c r="R25" s="4">
        <f t="shared" si="2"/>
        <v>2382.1191190693489</v>
      </c>
      <c r="S25" s="4">
        <f t="shared" si="2"/>
        <v>1217.8808809306508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42490.218184025689</v>
      </c>
      <c r="M26" s="15">
        <f t="shared" si="4"/>
        <v>5509.7818159743083</v>
      </c>
      <c r="N26" s="31">
        <f t="shared" si="0"/>
        <v>3819.6610630983696</v>
      </c>
      <c r="O26" s="31">
        <f t="shared" si="0"/>
        <v>2212.0149772176333</v>
      </c>
      <c r="P26" s="30">
        <f t="shared" si="1"/>
        <v>0.63326694563295138</v>
      </c>
      <c r="Q26" s="30">
        <f t="shared" si="1"/>
        <v>0.36673305436704867</v>
      </c>
      <c r="R26" s="4">
        <f t="shared" si="2"/>
        <v>2279.761004278625</v>
      </c>
      <c r="S26" s="4">
        <f t="shared" si="2"/>
        <v>1320.2389957213752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41583.212824502385</v>
      </c>
      <c r="M27" s="15">
        <f t="shared" si="4"/>
        <v>6416.7871754976104</v>
      </c>
      <c r="N27" s="31">
        <f t="shared" si="0"/>
        <v>3777.3190996905032</v>
      </c>
      <c r="O27" s="31">
        <f t="shared" si="0"/>
        <v>2437.9996255995816</v>
      </c>
      <c r="P27" s="30">
        <f t="shared" si="1"/>
        <v>0.60774342662760328</v>
      </c>
      <c r="Q27" s="30">
        <f t="shared" si="1"/>
        <v>0.39225657337239678</v>
      </c>
      <c r="R27" s="4">
        <f t="shared" si="2"/>
        <v>2187.8763358593719</v>
      </c>
      <c r="S27" s="4">
        <f t="shared" si="2"/>
        <v>1412.1236641406283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40652.34819852408</v>
      </c>
      <c r="M28" s="15">
        <f t="shared" si="4"/>
        <v>7347.6518014759185</v>
      </c>
      <c r="N28" s="31">
        <f t="shared" si="0"/>
        <v>3733.3055993720368</v>
      </c>
      <c r="O28" s="31">
        <f t="shared" si="0"/>
        <v>2652.9331855053542</v>
      </c>
      <c r="P28" s="30">
        <f t="shared" si="1"/>
        <v>0.58458597073014273</v>
      </c>
      <c r="Q28" s="30">
        <f t="shared" si="1"/>
        <v>0.41541402926985732</v>
      </c>
      <c r="R28" s="4">
        <f t="shared" si="2"/>
        <v>2104.5094946285139</v>
      </c>
      <c r="S28" s="4">
        <f t="shared" si="2"/>
        <v>1495.4905053714863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39707.931578263291</v>
      </c>
      <c r="M29" s="15">
        <f t="shared" si="4"/>
        <v>8292.0684217367107</v>
      </c>
      <c r="N29" s="31">
        <f t="shared" si="0"/>
        <v>3688.0540051582916</v>
      </c>
      <c r="O29" s="31">
        <f t="shared" si="0"/>
        <v>2857.3364499267736</v>
      </c>
      <c r="P29" s="30">
        <f t="shared" si="1"/>
        <v>0.5634582123810612</v>
      </c>
      <c r="Q29" s="30">
        <f t="shared" si="1"/>
        <v>0.43654178761893875</v>
      </c>
      <c r="R29" s="4">
        <f t="shared" si="2"/>
        <v>2028.4495645718202</v>
      </c>
      <c r="S29" s="4">
        <f t="shared" si="2"/>
        <v>1571.5504354281795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38758.286274465361</v>
      </c>
      <c r="M30" s="15">
        <f t="shared" si="4"/>
        <v>9241.713725534637</v>
      </c>
      <c r="N30" s="31">
        <f t="shared" si="0"/>
        <v>3641.9234318056206</v>
      </c>
      <c r="O30" s="31">
        <f t="shared" si="0"/>
        <v>3051.3674017337803</v>
      </c>
      <c r="P30" s="30">
        <f t="shared" si="1"/>
        <v>0.54411552140485397</v>
      </c>
      <c r="Q30" s="30">
        <f t="shared" si="1"/>
        <v>0.45588447859514608</v>
      </c>
      <c r="R30" s="4">
        <f t="shared" si="2"/>
        <v>1958.8158770574744</v>
      </c>
      <c r="S30" s="4">
        <f t="shared" si="2"/>
        <v>1641.1841229425258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37810.23068093793</v>
      </c>
      <c r="M31" s="15">
        <f>M30-($F$2*$F$3*$F$4*($F$5/2))*M30/SUM($L30:$M30)+S30</f>
        <v>10189.769319062065</v>
      </c>
      <c r="N31" s="31">
        <f t="shared" si="0"/>
        <v>3595.2182154658681</v>
      </c>
      <c r="O31" s="31">
        <f t="shared" si="0"/>
        <v>3235.2218303614786</v>
      </c>
      <c r="P31" s="30">
        <f t="shared" si="1"/>
        <v>0.52635235670682068</v>
      </c>
      <c r="Q31" s="30">
        <f t="shared" si="1"/>
        <v>0.47364764329317932</v>
      </c>
      <c r="R31" s="4">
        <f t="shared" si="2"/>
        <v>1894.8684841445545</v>
      </c>
      <c r="S31" s="4">
        <f t="shared" si="2"/>
        <v>1705.1315158554455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36869.331864012143</v>
      </c>
      <c r="M32" s="15">
        <f t="shared" si="5"/>
        <v>11130.668135987857</v>
      </c>
      <c r="N32" s="31">
        <f t="shared" si="0"/>
        <v>3548.1972308204522</v>
      </c>
      <c r="O32" s="31">
        <f t="shared" si="0"/>
        <v>3409.2098092033484</v>
      </c>
      <c r="P32" s="30">
        <f t="shared" si="1"/>
        <v>0.50998844977859947</v>
      </c>
      <c r="Q32" s="30">
        <f t="shared" si="1"/>
        <v>0.49001155022140058</v>
      </c>
      <c r="R32" s="4">
        <f t="shared" si="2"/>
        <v>1835.9584192029581</v>
      </c>
      <c r="S32" s="4">
        <f t="shared" si="2"/>
        <v>1764.0415807970421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35940.09039341419</v>
      </c>
      <c r="M33" s="15">
        <f t="shared" si="5"/>
        <v>12059.90960658581</v>
      </c>
      <c r="N33" s="31">
        <f t="shared" si="0"/>
        <v>3501.0801670005626</v>
      </c>
      <c r="O33" s="31">
        <f t="shared" si="0"/>
        <v>3573.7266975155594</v>
      </c>
      <c r="P33" s="30">
        <f t="shared" si="1"/>
        <v>0.49486582942077489</v>
      </c>
      <c r="Q33" s="30">
        <f t="shared" si="1"/>
        <v>0.50513417057922505</v>
      </c>
      <c r="R33" s="4">
        <f t="shared" si="2"/>
        <v>1781.5169859147895</v>
      </c>
      <c r="S33" s="4">
        <f t="shared" si="2"/>
        <v>1818.4830140852102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35026.100599822908</v>
      </c>
      <c r="M34" s="15">
        <f t="shared" si="5"/>
        <v>12973.899400177084</v>
      </c>
      <c r="N34" s="31">
        <f t="shared" si="0"/>
        <v>3454.0528829586701</v>
      </c>
      <c r="O34" s="31">
        <f t="shared" si="0"/>
        <v>3729.2161711798667</v>
      </c>
      <c r="P34" s="30">
        <f t="shared" si="1"/>
        <v>0.48084693151910657</v>
      </c>
      <c r="Q34" s="30">
        <f t="shared" si="1"/>
        <v>0.51915306848089349</v>
      </c>
      <c r="R34" s="4">
        <f t="shared" si="2"/>
        <v>1731.0489534687836</v>
      </c>
      <c r="S34" s="4">
        <f t="shared" si="2"/>
        <v>1868.9510465312167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34130.19200830497</v>
      </c>
      <c r="M35" s="15">
        <f t="shared" si="5"/>
        <v>13869.807991695019</v>
      </c>
      <c r="N35" s="31">
        <f t="shared" si="0"/>
        <v>3407.2721459283816</v>
      </c>
      <c r="O35" s="31">
        <f t="shared" si="0"/>
        <v>3876.1434863460681</v>
      </c>
      <c r="P35" s="30">
        <f t="shared" si="1"/>
        <v>0.46781239983476902</v>
      </c>
      <c r="Q35" s="30">
        <f t="shared" si="1"/>
        <v>0.53218760016523103</v>
      </c>
      <c r="R35" s="4">
        <f t="shared" si="2"/>
        <v>1684.1246394051684</v>
      </c>
      <c r="S35" s="4">
        <f t="shared" si="2"/>
        <v>1915.8753605948318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33254.552247087267</v>
      </c>
      <c r="M36" s="15">
        <f t="shared" si="5"/>
        <v>14745.447752912723</v>
      </c>
      <c r="N36" s="31">
        <f t="shared" si="0"/>
        <v>3360.8697674468385</v>
      </c>
      <c r="O36" s="31">
        <f t="shared" si="0"/>
        <v>4014.9777757696725</v>
      </c>
      <c r="P36" s="30">
        <f t="shared" si="1"/>
        <v>0.45565879009223764</v>
      </c>
      <c r="Q36" s="30">
        <f t="shared" si="1"/>
        <v>0.54434120990776247</v>
      </c>
      <c r="R36" s="4">
        <f t="shared" si="2"/>
        <v>1640.3716443320554</v>
      </c>
      <c r="S36" s="4">
        <f t="shared" si="2"/>
        <v>1959.6283556679448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32400.832472887778</v>
      </c>
      <c r="M37" s="15">
        <f t="shared" si="5"/>
        <v>15599.167527112213</v>
      </c>
      <c r="N37" s="31">
        <f t="shared" si="0"/>
        <v>3314.9561684721307</v>
      </c>
      <c r="O37" s="31">
        <f t="shared" si="0"/>
        <v>4146.1806308060695</v>
      </c>
      <c r="P37" s="30">
        <f t="shared" si="1"/>
        <v>0.44429639311704133</v>
      </c>
      <c r="Q37" s="30">
        <f t="shared" si="1"/>
        <v>0.55570360688295872</v>
      </c>
      <c r="R37" s="4">
        <f t="shared" si="2"/>
        <v>1599.4670152213489</v>
      </c>
      <c r="S37" s="4">
        <f t="shared" si="2"/>
        <v>2000.5329847786513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31570.23705264254</v>
      </c>
      <c r="M38" s="15">
        <f t="shared" si="5"/>
        <v>16429.762947357449</v>
      </c>
      <c r="N38" s="31">
        <f t="shared" si="0"/>
        <v>3269.6234304472609</v>
      </c>
      <c r="O38" s="31">
        <f t="shared" si="0"/>
        <v>4270.198950926615</v>
      </c>
      <c r="P38" s="30">
        <f t="shared" si="1"/>
        <v>0.43364727510351292</v>
      </c>
      <c r="Q38" s="30">
        <f t="shared" si="1"/>
        <v>0.56635272489648714</v>
      </c>
      <c r="R38" s="4">
        <f t="shared" si="2"/>
        <v>1561.1301903726464</v>
      </c>
      <c r="S38" s="4">
        <f t="shared" si="2"/>
        <v>2038.8698096273538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30763.599464066992</v>
      </c>
      <c r="M39" s="15">
        <f t="shared" si="5"/>
        <v>17236.400535932993</v>
      </c>
      <c r="N39" s="31">
        <f t="shared" si="0"/>
        <v>3224.9478974609365</v>
      </c>
      <c r="O39" s="31">
        <f t="shared" si="0"/>
        <v>4387.4606784866128</v>
      </c>
      <c r="P39" s="30">
        <f t="shared" si="1"/>
        <v>0.42364356370079798</v>
      </c>
      <c r="Q39" s="30">
        <f t="shared" si="1"/>
        <v>0.57635643629920197</v>
      </c>
      <c r="R39" s="4">
        <f t="shared" si="2"/>
        <v>1525.1168293228727</v>
      </c>
      <c r="S39" s="4">
        <f t="shared" si="2"/>
        <v>2074.8831706771271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29981.446333584841</v>
      </c>
      <c r="M40" s="15">
        <f t="shared" si="5"/>
        <v>18018.553666415144</v>
      </c>
      <c r="N40" s="31">
        <f t="shared" si="0"/>
        <v>3180.9923932039833</v>
      </c>
      <c r="O40" s="31">
        <f t="shared" si="0"/>
        <v>4498.372475544882</v>
      </c>
      <c r="P40" s="30">
        <f t="shared" si="1"/>
        <v>0.41422597409702655</v>
      </c>
      <c r="Q40" s="30">
        <f t="shared" si="1"/>
        <v>0.58577402590297345</v>
      </c>
      <c r="R40" s="4">
        <f t="shared" si="2"/>
        <v>1491.2135067492957</v>
      </c>
      <c r="S40" s="4">
        <f t="shared" si="2"/>
        <v>2108.7864932507046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29224.051365315274</v>
      </c>
      <c r="M41" s="15">
        <f t="shared" si="5"/>
        <v>18775.948634684712</v>
      </c>
      <c r="N41" s="31">
        <f t="shared" si="0"/>
        <v>3137.8081106356894</v>
      </c>
      <c r="O41" s="31">
        <f t="shared" si="0"/>
        <v>4603.3186986725614</v>
      </c>
      <c r="P41" s="30">
        <f t="shared" si="1"/>
        <v>0.40534255385955686</v>
      </c>
      <c r="Q41" s="30">
        <f t="shared" si="1"/>
        <v>0.59465744614044314</v>
      </c>
      <c r="R41" s="4">
        <f t="shared" si="2"/>
        <v>1459.2331938944046</v>
      </c>
      <c r="S41" s="4">
        <f t="shared" si="2"/>
        <v>2140.7668061055952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28491.480706811031</v>
      </c>
      <c r="M42" s="15">
        <f t="shared" si="5"/>
        <v>19508.519293188954</v>
      </c>
      <c r="N42" s="31">
        <f t="shared" si="0"/>
        <v>3095.4362250164941</v>
      </c>
      <c r="O42" s="31">
        <f t="shared" si="0"/>
        <v>4702.6612314906233</v>
      </c>
      <c r="P42" s="30">
        <f t="shared" si="1"/>
        <v>0.39694761988817018</v>
      </c>
      <c r="Q42" s="30">
        <f t="shared" si="1"/>
        <v>0.60305238011182982</v>
      </c>
      <c r="R42" s="4">
        <f t="shared" si="2"/>
        <v>1429.0114315974126</v>
      </c>
      <c r="S42" s="4">
        <f t="shared" si="2"/>
        <v>2170.9885684025871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27783.631085397617</v>
      </c>
      <c r="M43" s="23">
        <f>M42-($F$2*$F$3*$F$4*($F$5/2))*M42/SUM($L42:$M42)+S42</f>
        <v>20216.368914602368</v>
      </c>
      <c r="N43" s="32">
        <f t="shared" si="0"/>
        <v>3053.909273645952</v>
      </c>
      <c r="O43" s="32">
        <f t="shared" si="0"/>
        <v>4796.7398737922194</v>
      </c>
      <c r="P43" s="33">
        <f t="shared" si="1"/>
        <v>0.38900086047565963</v>
      </c>
      <c r="Q43" s="33">
        <f t="shared" si="1"/>
        <v>0.61099913952434048</v>
      </c>
      <c r="R43" s="24">
        <f t="shared" si="2"/>
        <v>1400.4030977123746</v>
      </c>
      <c r="S43" s="24">
        <f t="shared" si="2"/>
        <v>2199.5969022876257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6D5E0-F5C2-4D19-8651-E217201CAEF6}">
  <dimension ref="A2:AF43"/>
  <sheetViews>
    <sheetView tabSelected="1" topLeftCell="F12" zoomScale="80" zoomScaleNormal="80" workbookViewId="0">
      <selection activeCell="R31" sqref="R31"/>
    </sheetView>
  </sheetViews>
  <sheetFormatPr defaultRowHeight="14.4" x14ac:dyDescent="0.3"/>
  <sheetData>
    <row r="2" spans="1:32" x14ac:dyDescent="0.3">
      <c r="K2" s="7" t="s">
        <v>1</v>
      </c>
      <c r="L2" s="8" t="s">
        <v>13</v>
      </c>
      <c r="M2" s="8" t="s">
        <v>14</v>
      </c>
      <c r="N2" s="8" t="s">
        <v>15</v>
      </c>
      <c r="O2" s="9" t="s">
        <v>52</v>
      </c>
      <c r="P2" s="8" t="s">
        <v>56</v>
      </c>
      <c r="T2" s="7" t="s">
        <v>1</v>
      </c>
      <c r="U2" s="8" t="s">
        <v>13</v>
      </c>
      <c r="V2" s="8" t="s">
        <v>14</v>
      </c>
      <c r="W2" s="8" t="s">
        <v>15</v>
      </c>
      <c r="X2" s="9" t="s">
        <v>16</v>
      </c>
      <c r="AC2" s="7" t="s">
        <v>1</v>
      </c>
      <c r="AD2" s="8" t="s">
        <v>13</v>
      </c>
      <c r="AE2" s="8" t="s">
        <v>14</v>
      </c>
      <c r="AF2" s="8" t="s">
        <v>15</v>
      </c>
    </row>
    <row r="3" spans="1:32" x14ac:dyDescent="0.3">
      <c r="B3" s="18"/>
      <c r="C3" s="18"/>
      <c r="D3" s="18"/>
      <c r="E3" s="18"/>
      <c r="F3" s="18"/>
      <c r="K3" s="10">
        <v>0</v>
      </c>
      <c r="L3" s="4">
        <f>'High-end market'!H3</f>
        <v>776</v>
      </c>
      <c r="M3" s="4">
        <f>'Medium-end market'!H3</f>
        <v>697.5</v>
      </c>
      <c r="N3" s="4">
        <f>'Low-end market'!H3</f>
        <v>529</v>
      </c>
      <c r="O3" s="11">
        <f t="shared" ref="O3:O43" si="0">SUM(L3:N3)</f>
        <v>2002.5</v>
      </c>
      <c r="P3" s="4">
        <f>1000000-O3</f>
        <v>997997.5</v>
      </c>
      <c r="T3" s="10">
        <v>0</v>
      </c>
      <c r="U3" s="4">
        <f>'High-end market'!R3</f>
        <v>2183.7985994200017</v>
      </c>
      <c r="V3" s="4">
        <f>'Medium-end market'!R3</f>
        <v>721.98142019803072</v>
      </c>
      <c r="W3" s="4">
        <f>'Low-end market'!R3</f>
        <v>195.37254298706543</v>
      </c>
      <c r="X3" s="11">
        <f t="shared" ref="X3:X43" si="1">SUM(U3:W3)</f>
        <v>3101.152562605098</v>
      </c>
      <c r="AC3" s="10">
        <v>0</v>
      </c>
      <c r="AD3" s="12">
        <f t="shared" ref="AD3:AD43" si="2">L3/(1000000*A$11)</f>
        <v>1.9999999999999996E-3</v>
      </c>
      <c r="AE3" s="12">
        <f t="shared" ref="AE3:AE43" si="3">M3/(1000000*A$12)</f>
        <v>2E-3</v>
      </c>
      <c r="AF3" s="12">
        <f t="shared" ref="AF3:AF43" si="4">N3/(1000000*A$13)</f>
        <v>2.0094966761633427E-3</v>
      </c>
    </row>
    <row r="4" spans="1:32" x14ac:dyDescent="0.3">
      <c r="A4" s="18"/>
      <c r="C4" s="18" t="s">
        <v>30</v>
      </c>
      <c r="D4" s="18" t="s">
        <v>31</v>
      </c>
      <c r="E4" s="18" t="s">
        <v>32</v>
      </c>
      <c r="F4" s="18" t="s">
        <v>33</v>
      </c>
      <c r="G4" s="18" t="s">
        <v>34</v>
      </c>
      <c r="I4" s="20"/>
      <c r="K4" s="10">
        <v>0.5</v>
      </c>
      <c r="L4" s="4">
        <f>'High-end market'!H4</f>
        <v>2811.2785994200017</v>
      </c>
      <c r="M4" s="4">
        <f>'Medium-end market'!H4</f>
        <v>1322.9639201980308</v>
      </c>
      <c r="N4" s="4">
        <f>'Low-end market'!H4</f>
        <v>676.02254298706544</v>
      </c>
      <c r="O4" s="11">
        <f t="shared" si="0"/>
        <v>4810.2650626050972</v>
      </c>
      <c r="P4" s="4">
        <f t="shared" ref="P4:P43" si="5">1000000-O4</f>
        <v>995189.73493739485</v>
      </c>
      <c r="T4" s="10">
        <v>0.5</v>
      </c>
      <c r="U4" s="4">
        <f>'High-end market'!R4</f>
        <v>4863.2268075340808</v>
      </c>
      <c r="V4" s="4">
        <f>'Medium-end market'!R4</f>
        <v>1255.7783598032781</v>
      </c>
      <c r="W4" s="4">
        <f>'Low-end market'!R4</f>
        <v>265.46173592151996</v>
      </c>
      <c r="X4" s="11">
        <f t="shared" si="1"/>
        <v>6384.466903258879</v>
      </c>
      <c r="AC4" s="10">
        <v>0.5</v>
      </c>
      <c r="AD4" s="12">
        <f t="shared" si="2"/>
        <v>7.2455634005670136E-3</v>
      </c>
      <c r="AE4" s="12">
        <f t="shared" si="3"/>
        <v>3.7934449324674717E-3</v>
      </c>
      <c r="AF4" s="12">
        <f t="shared" si="4"/>
        <v>2.567986867947067E-3</v>
      </c>
    </row>
    <row r="5" spans="1:32" x14ac:dyDescent="0.3">
      <c r="A5" s="18"/>
      <c r="B5" s="18" t="s">
        <v>35</v>
      </c>
      <c r="C5" s="37">
        <v>0.9</v>
      </c>
      <c r="D5" s="37">
        <v>0.7</v>
      </c>
      <c r="E5" s="37">
        <v>0.5</v>
      </c>
      <c r="F5" s="37">
        <v>0.25</v>
      </c>
      <c r="G5" s="37">
        <v>0.1</v>
      </c>
      <c r="H5" s="20"/>
      <c r="I5" s="20"/>
      <c r="K5" s="10">
        <v>1</v>
      </c>
      <c r="L5" s="4">
        <f>'High-end market'!H5</f>
        <v>7098.2914328048391</v>
      </c>
      <c r="M5" s="4">
        <f>'Medium-end market'!H5</f>
        <v>2389.0056622023776</v>
      </c>
      <c r="N5" s="4">
        <f>'Low-end market'!H5</f>
        <v>877.27351007519019</v>
      </c>
      <c r="O5" s="11">
        <f t="shared" si="0"/>
        <v>10364.570605082406</v>
      </c>
      <c r="P5" s="4">
        <f t="shared" si="5"/>
        <v>989635.42939491756</v>
      </c>
      <c r="T5" s="10">
        <v>1</v>
      </c>
      <c r="U5" s="4">
        <f>'High-end market'!R5</f>
        <v>7937.7016846866609</v>
      </c>
      <c r="V5" s="4">
        <f>'Medium-end market'!R5</f>
        <v>1938.8732315990324</v>
      </c>
      <c r="W5" s="4">
        <f>'Low-end market'!R5</f>
        <v>356.19730308219471</v>
      </c>
      <c r="X5" s="11">
        <f t="shared" si="1"/>
        <v>10232.772219367889</v>
      </c>
      <c r="AC5" s="10">
        <v>1</v>
      </c>
      <c r="AD5" s="12">
        <f t="shared" si="2"/>
        <v>1.8294565548466077E-2</v>
      </c>
      <c r="AE5" s="12">
        <f t="shared" si="3"/>
        <v>6.8501954471752759E-3</v>
      </c>
      <c r="AF5" s="12">
        <f t="shared" si="4"/>
        <v>3.3324729727452619E-3</v>
      </c>
    </row>
    <row r="6" spans="1:32" x14ac:dyDescent="0.3">
      <c r="A6" s="18"/>
      <c r="B6" s="18" t="s">
        <v>36</v>
      </c>
      <c r="C6" s="37">
        <v>7.0000000000000007E-2</v>
      </c>
      <c r="D6" s="37">
        <v>0.2</v>
      </c>
      <c r="E6" s="37">
        <v>0.3</v>
      </c>
      <c r="F6" s="37">
        <v>0.5</v>
      </c>
      <c r="G6" s="37">
        <v>0.3</v>
      </c>
      <c r="H6" s="20"/>
      <c r="I6" s="20"/>
      <c r="K6" s="10">
        <v>1.5</v>
      </c>
      <c r="L6" s="4">
        <f>'High-end market'!H6</f>
        <v>13558.011683570772</v>
      </c>
      <c r="M6" s="4">
        <f>'Medium-end market'!H6</f>
        <v>3977.8534242565279</v>
      </c>
      <c r="N6" s="4">
        <f>'Low-end market'!H6</f>
        <v>1147.0748999963082</v>
      </c>
      <c r="O6" s="11">
        <f t="shared" si="0"/>
        <v>18682.940007823607</v>
      </c>
      <c r="P6" s="4">
        <f t="shared" si="5"/>
        <v>981317.05999217636</v>
      </c>
      <c r="T6" s="10">
        <v>1.5</v>
      </c>
      <c r="U6" s="4">
        <f>'High-end market'!R6</f>
        <v>11284.742020795027</v>
      </c>
      <c r="V6" s="4">
        <f>'Medium-end market'!R6</f>
        <v>2703.3899855563527</v>
      </c>
      <c r="W6" s="4">
        <f>'Low-end market'!R6</f>
        <v>468.20623585640533</v>
      </c>
      <c r="X6" s="11">
        <f t="shared" si="1"/>
        <v>14456.338242207785</v>
      </c>
      <c r="AC6" s="10">
        <v>1.5</v>
      </c>
      <c r="AD6" s="12">
        <f t="shared" si="2"/>
        <v>3.4943329081367963E-2</v>
      </c>
      <c r="AE6" s="12">
        <f t="shared" si="3"/>
        <v>1.1406031324033054E-2</v>
      </c>
      <c r="AF6" s="12">
        <f t="shared" si="4"/>
        <v>4.3573595441455202E-3</v>
      </c>
    </row>
    <row r="7" spans="1:32" x14ac:dyDescent="0.3">
      <c r="B7" s="18" t="s">
        <v>37</v>
      </c>
      <c r="C7" s="37">
        <v>0.03</v>
      </c>
      <c r="D7" s="37">
        <v>0.1</v>
      </c>
      <c r="E7" s="37">
        <v>0.2</v>
      </c>
      <c r="F7" s="37">
        <v>0.25</v>
      </c>
      <c r="G7" s="37">
        <v>0.6</v>
      </c>
      <c r="H7" s="20"/>
      <c r="K7" s="10">
        <v>2</v>
      </c>
      <c r="L7" s="4">
        <f>'High-end market'!H7</f>
        <v>22023.127924335287</v>
      </c>
      <c r="M7" s="4">
        <f>'Medium-end market'!H7</f>
        <v>6091.4523503605387</v>
      </c>
      <c r="N7" s="4">
        <f>'Low-end market'!H7</f>
        <v>1498.6531955913135</v>
      </c>
      <c r="O7" s="11">
        <f t="shared" si="0"/>
        <v>29613.233470287138</v>
      </c>
      <c r="P7" s="4">
        <f t="shared" si="5"/>
        <v>970386.76652971283</v>
      </c>
      <c r="T7" s="10">
        <v>2</v>
      </c>
      <c r="U7" s="4">
        <f>'High-end market'!R7</f>
        <v>15053.144848419844</v>
      </c>
      <c r="V7" s="4">
        <f>'Medium-end market'!R7</f>
        <v>3489.4114383891774</v>
      </c>
      <c r="W7" s="4">
        <f>'Low-end market'!R7</f>
        <v>600.16019025956484</v>
      </c>
      <c r="X7" s="11">
        <f t="shared" si="1"/>
        <v>19142.716477068585</v>
      </c>
      <c r="AC7" s="10">
        <v>2</v>
      </c>
      <c r="AD7" s="12">
        <f t="shared" si="2"/>
        <v>5.6760638980245574E-2</v>
      </c>
      <c r="AE7" s="12">
        <f t="shared" si="3"/>
        <v>1.7466530036876097E-2</v>
      </c>
      <c r="AF7" s="12">
        <f t="shared" si="4"/>
        <v>5.6928896318758351E-3</v>
      </c>
    </row>
    <row r="8" spans="1:32" x14ac:dyDescent="0.3">
      <c r="C8" s="21">
        <v>2.5000000000000001E-2</v>
      </c>
      <c r="D8" s="21">
        <v>0.13500000000000001</v>
      </c>
      <c r="E8" s="20">
        <v>0.34</v>
      </c>
      <c r="F8" s="20">
        <v>0.34</v>
      </c>
      <c r="G8" s="20">
        <v>0.16</v>
      </c>
      <c r="K8" s="10">
        <v>2.5</v>
      </c>
      <c r="L8" s="4">
        <f>'High-end market'!H8</f>
        <v>32517.743250085612</v>
      </c>
      <c r="M8" s="4">
        <f>'Medium-end market'!H8</f>
        <v>8672.0190532653851</v>
      </c>
      <c r="N8" s="4">
        <f>'Low-end market'!H8</f>
        <v>1942.324482445611</v>
      </c>
      <c r="O8" s="11">
        <f t="shared" si="0"/>
        <v>43132.086785796608</v>
      </c>
      <c r="P8" s="4">
        <f t="shared" si="5"/>
        <v>956867.91321420344</v>
      </c>
      <c r="T8" s="10">
        <v>2.5</v>
      </c>
      <c r="U8" s="4">
        <f>'High-end market'!R8</f>
        <v>19464.881148670895</v>
      </c>
      <c r="V8" s="4">
        <f>'Medium-end market'!R8</f>
        <v>4261.457718226281</v>
      </c>
      <c r="W8" s="4">
        <f>'Low-end market'!R8</f>
        <v>749.21204647738773</v>
      </c>
      <c r="X8" s="11">
        <f t="shared" si="1"/>
        <v>24475.550913374562</v>
      </c>
      <c r="AC8" s="10">
        <v>2.5</v>
      </c>
      <c r="AD8" s="12">
        <f t="shared" si="2"/>
        <v>8.3808616623931978E-2</v>
      </c>
      <c r="AE8" s="12">
        <f t="shared" si="3"/>
        <v>2.4866004453807555E-2</v>
      </c>
      <c r="AF8" s="12">
        <f t="shared" si="4"/>
        <v>7.3782506455673733E-3</v>
      </c>
    </row>
    <row r="9" spans="1:32" x14ac:dyDescent="0.3">
      <c r="K9" s="10">
        <v>3</v>
      </c>
      <c r="L9" s="4">
        <f>'High-end market'!H9</f>
        <v>45283.858150540742</v>
      </c>
      <c r="M9" s="4">
        <f>'Medium-end market'!H9</f>
        <v>11635.688373035231</v>
      </c>
      <c r="N9" s="4">
        <f>'Low-end market'!H9</f>
        <v>2484.3435845314816</v>
      </c>
      <c r="O9" s="11">
        <f t="shared" si="0"/>
        <v>59403.890108107458</v>
      </c>
      <c r="P9" s="4">
        <f t="shared" si="5"/>
        <v>940596.10989189253</v>
      </c>
      <c r="T9" s="10">
        <v>3</v>
      </c>
      <c r="U9" s="4">
        <f>'High-end market'!R9</f>
        <v>24708.078820798739</v>
      </c>
      <c r="V9" s="4">
        <f>'Medium-end market'!R9</f>
        <v>5006.3425031597499</v>
      </c>
      <c r="W9" s="4">
        <f>'Low-end market'!R9</f>
        <v>911.75681256106725</v>
      </c>
      <c r="X9" s="11">
        <f t="shared" si="1"/>
        <v>30626.178136519557</v>
      </c>
      <c r="AC9" s="10">
        <v>3</v>
      </c>
      <c r="AD9" s="12">
        <f t="shared" si="2"/>
        <v>0.11671097461479571</v>
      </c>
      <c r="AE9" s="12">
        <f t="shared" si="3"/>
        <v>3.3363980997950481E-2</v>
      </c>
      <c r="AF9" s="12">
        <f t="shared" si="4"/>
        <v>9.4372026003095213E-3</v>
      </c>
    </row>
    <row r="10" spans="1:32" x14ac:dyDescent="0.3">
      <c r="C10" s="18" t="s">
        <v>30</v>
      </c>
      <c r="D10" s="18" t="s">
        <v>31</v>
      </c>
      <c r="E10" s="18" t="s">
        <v>32</v>
      </c>
      <c r="F10" s="18" t="s">
        <v>33</v>
      </c>
      <c r="G10" s="18" t="s">
        <v>34</v>
      </c>
      <c r="K10" s="10">
        <v>3.5</v>
      </c>
      <c r="L10" s="4">
        <f>'High-end market'!H10</f>
        <v>60699.889912584797</v>
      </c>
      <c r="M10" s="4">
        <f>'Medium-end market'!H10</f>
        <v>14898.659917658208</v>
      </c>
      <c r="N10" s="4">
        <f>'Low-end market'!H10</f>
        <v>3126.6580515231676</v>
      </c>
      <c r="O10" s="11">
        <f t="shared" si="0"/>
        <v>78725.207881766168</v>
      </c>
      <c r="P10" s="4">
        <f t="shared" si="5"/>
        <v>921274.79211823386</v>
      </c>
      <c r="T10" s="10">
        <v>3.5</v>
      </c>
      <c r="U10" s="4">
        <f>'High-end market'!R10</f>
        <v>30757.618186249125</v>
      </c>
      <c r="V10" s="4">
        <f>'Medium-end market'!R10</f>
        <v>5727.1874605044659</v>
      </c>
      <c r="W10" s="4">
        <f>'Low-end market'!R10</f>
        <v>1084.1889091151011</v>
      </c>
      <c r="X10" s="11">
        <f t="shared" si="1"/>
        <v>37568.994555868696</v>
      </c>
      <c r="AC10" s="10">
        <v>3.5</v>
      </c>
      <c r="AD10" s="12">
        <f t="shared" si="2"/>
        <v>0.15644301523862059</v>
      </c>
      <c r="AE10" s="12">
        <f t="shared" si="3"/>
        <v>4.2720171806905252E-2</v>
      </c>
      <c r="AF10" s="12">
        <f t="shared" si="4"/>
        <v>1.1877143595529601E-2</v>
      </c>
    </row>
    <row r="11" spans="1:32" x14ac:dyDescent="0.3">
      <c r="A11" s="38">
        <f>SUM(C11:G11)</f>
        <v>0.38800000000000007</v>
      </c>
      <c r="B11" s="18" t="s">
        <v>35</v>
      </c>
      <c r="C11" s="19">
        <f>C5*C$8</f>
        <v>2.2500000000000003E-2</v>
      </c>
      <c r="D11" s="19">
        <f>D5*D$8</f>
        <v>9.4500000000000001E-2</v>
      </c>
      <c r="E11" s="19">
        <f>E5*E$8</f>
        <v>0.17</v>
      </c>
      <c r="F11" s="19">
        <f>F5*F$8</f>
        <v>8.5000000000000006E-2</v>
      </c>
      <c r="G11" s="19">
        <f>G5*G$8</f>
        <v>1.6E-2</v>
      </c>
      <c r="K11" s="10">
        <v>4</v>
      </c>
      <c r="L11" s="4">
        <f>'High-end market'!H11</f>
        <v>79039.946293094064</v>
      </c>
      <c r="M11" s="4">
        <f>'Medium-end market'!H11</f>
        <v>18393.296353888109</v>
      </c>
      <c r="N11" s="4">
        <f>'Low-end market'!H11</f>
        <v>3867.4487611079512</v>
      </c>
      <c r="O11" s="11">
        <f t="shared" si="0"/>
        <v>101300.69140809012</v>
      </c>
      <c r="P11" s="4">
        <f t="shared" si="5"/>
        <v>898699.30859190994</v>
      </c>
      <c r="T11" s="10">
        <v>4</v>
      </c>
      <c r="U11" s="4">
        <f>'High-end market'!R11</f>
        <v>37137.987105386426</v>
      </c>
      <c r="V11" s="4">
        <f>'Medium-end market'!R11</f>
        <v>6439.9296027523724</v>
      </c>
      <c r="W11" s="4">
        <f>'Low-end market'!R11</f>
        <v>1263.476009478914</v>
      </c>
      <c r="X11" s="11">
        <f t="shared" si="1"/>
        <v>44841.392717617717</v>
      </c>
      <c r="AC11" s="10">
        <v>4</v>
      </c>
      <c r="AD11" s="12">
        <f t="shared" si="2"/>
        <v>0.20371120178632487</v>
      </c>
      <c r="AE11" s="12">
        <f t="shared" si="3"/>
        <v>5.2740634706489202E-2</v>
      </c>
      <c r="AF11" s="12">
        <f t="shared" si="4"/>
        <v>1.4691163385025456E-2</v>
      </c>
    </row>
    <row r="12" spans="1:32" x14ac:dyDescent="0.3">
      <c r="A12" s="38">
        <f>SUM(C12:G12)</f>
        <v>0.34875</v>
      </c>
      <c r="B12" s="18" t="s">
        <v>36</v>
      </c>
      <c r="C12" s="19">
        <f t="shared" ref="C12:G13" si="6">C6*C$8</f>
        <v>1.7500000000000003E-3</v>
      </c>
      <c r="D12" s="19">
        <f t="shared" si="6"/>
        <v>2.7000000000000003E-2</v>
      </c>
      <c r="E12" s="19">
        <f t="shared" si="6"/>
        <v>0.10200000000000001</v>
      </c>
      <c r="F12" s="19">
        <f t="shared" si="6"/>
        <v>0.17</v>
      </c>
      <c r="G12" s="19">
        <f t="shared" si="6"/>
        <v>4.8000000000000001E-2</v>
      </c>
      <c r="K12" s="10">
        <v>4.5</v>
      </c>
      <c r="L12" s="4">
        <f>'High-end market'!H12</f>
        <v>100049.23005759614</v>
      </c>
      <c r="M12" s="4">
        <f>'Medium-end market'!H12</f>
        <v>22078.299768032801</v>
      </c>
      <c r="N12" s="4">
        <f>'Low-end market'!H12</f>
        <v>4702.173946651892</v>
      </c>
      <c r="O12" s="11">
        <f t="shared" si="0"/>
        <v>126829.70377228083</v>
      </c>
      <c r="P12" s="4">
        <f t="shared" si="5"/>
        <v>873170.29622771917</v>
      </c>
      <c r="T12" s="10">
        <v>4.5</v>
      </c>
      <c r="U12" s="4">
        <f>'High-end market'!R12</f>
        <v>42915.732190657043</v>
      </c>
      <c r="V12" s="4">
        <f>'Medium-end market'!R12</f>
        <v>7173.377096876271</v>
      </c>
      <c r="W12" s="4">
        <f>'Low-end market'!R12</f>
        <v>1447.5402278216395</v>
      </c>
      <c r="X12" s="11">
        <f t="shared" si="1"/>
        <v>51536.649515354955</v>
      </c>
      <c r="AC12" s="10">
        <v>4.5</v>
      </c>
      <c r="AD12" s="12">
        <f t="shared" si="2"/>
        <v>0.25785884035462919</v>
      </c>
      <c r="AE12" s="12">
        <f t="shared" si="3"/>
        <v>6.3306952739879005E-2</v>
      </c>
      <c r="AF12" s="12">
        <f t="shared" si="4"/>
        <v>1.7862009294024282E-2</v>
      </c>
    </row>
    <row r="13" spans="1:32" x14ac:dyDescent="0.3">
      <c r="A13" s="38">
        <f>SUM(C13:G13)</f>
        <v>0.26324999999999998</v>
      </c>
      <c r="B13" s="18" t="s">
        <v>37</v>
      </c>
      <c r="C13" s="19">
        <f t="shared" si="6"/>
        <v>7.5000000000000002E-4</v>
      </c>
      <c r="D13" s="19">
        <f t="shared" si="6"/>
        <v>1.3500000000000002E-2</v>
      </c>
      <c r="E13" s="19">
        <f t="shared" si="6"/>
        <v>6.8000000000000005E-2</v>
      </c>
      <c r="F13" s="19">
        <f t="shared" si="6"/>
        <v>8.5000000000000006E-2</v>
      </c>
      <c r="G13" s="19">
        <f t="shared" si="6"/>
        <v>9.6000000000000002E-2</v>
      </c>
      <c r="K13" s="10">
        <v>5</v>
      </c>
      <c r="L13" s="4">
        <f>'High-end market'!H13</f>
        <v>122601.4845805496</v>
      </c>
      <c r="M13" s="4">
        <f>'Medium-end market'!H13</f>
        <v>25947.451703638144</v>
      </c>
      <c r="N13" s="4">
        <f>'Low-end market'!H13</f>
        <v>5624.8608987121997</v>
      </c>
      <c r="O13" s="11">
        <f t="shared" si="0"/>
        <v>154173.79718289996</v>
      </c>
      <c r="P13" s="4">
        <f t="shared" si="5"/>
        <v>845826.2028171001</v>
      </c>
      <c r="T13" s="10">
        <v>5</v>
      </c>
      <c r="U13" s="4">
        <f>'High-end market'!R13</f>
        <v>47215.752002488865</v>
      </c>
      <c r="V13" s="4">
        <f>'Medium-end market'!R13</f>
        <v>7972.4171174028806</v>
      </c>
      <c r="W13" s="4">
        <f>'Low-end market'!R13</f>
        <v>1635.5271805055966</v>
      </c>
      <c r="X13" s="11">
        <f t="shared" si="1"/>
        <v>56823.696300397343</v>
      </c>
      <c r="AC13" s="10">
        <v>5</v>
      </c>
      <c r="AD13" s="12">
        <f t="shared" si="2"/>
        <v>0.3159832076818288</v>
      </c>
      <c r="AE13" s="12">
        <f t="shared" si="3"/>
        <v>7.4401295207564569E-2</v>
      </c>
      <c r="AF13" s="12">
        <f t="shared" si="4"/>
        <v>2.1366992967567711E-2</v>
      </c>
    </row>
    <row r="14" spans="1:32" x14ac:dyDescent="0.3">
      <c r="K14" s="10">
        <v>5.5</v>
      </c>
      <c r="L14" s="4">
        <f>'High-end market'!H14</f>
        <v>144937.88054452377</v>
      </c>
      <c r="M14" s="4">
        <f>'Medium-end market'!H14</f>
        <v>30040.287834650859</v>
      </c>
      <c r="N14" s="4">
        <f>'Low-end market'!H14</f>
        <v>6629.5038064433538</v>
      </c>
      <c r="O14" s="11">
        <f t="shared" si="0"/>
        <v>181607.67218561799</v>
      </c>
      <c r="P14" s="4">
        <f t="shared" si="5"/>
        <v>818392.32781438204</v>
      </c>
      <c r="T14" s="10">
        <v>5.5</v>
      </c>
      <c r="U14" s="4">
        <f>'High-end market'!R14</f>
        <v>49878.017934995114</v>
      </c>
      <c r="V14" s="4">
        <f>'Medium-end market'!R14</f>
        <v>8903.4716159080417</v>
      </c>
      <c r="W14" s="4">
        <f>'Low-end market'!R14</f>
        <v>1828.0494384162539</v>
      </c>
      <c r="X14" s="11">
        <f t="shared" si="1"/>
        <v>60609.538989319408</v>
      </c>
      <c r="AC14" s="10">
        <v>5.5</v>
      </c>
      <c r="AD14" s="12">
        <f t="shared" si="2"/>
        <v>0.37355123851681377</v>
      </c>
      <c r="AE14" s="12">
        <f t="shared" si="3"/>
        <v>8.6137026049178084E-2</v>
      </c>
      <c r="AF14" s="12">
        <f t="shared" si="4"/>
        <v>2.5183300309376464E-2</v>
      </c>
    </row>
    <row r="15" spans="1:32" x14ac:dyDescent="0.3">
      <c r="C15" t="s">
        <v>53</v>
      </c>
      <c r="K15" s="10">
        <v>6</v>
      </c>
      <c r="L15" s="4">
        <f>'High-end market'!H15</f>
        <v>165502.51454244149</v>
      </c>
      <c r="M15" s="4">
        <f>'Medium-end market'!H15</f>
        <v>34456.649961156829</v>
      </c>
      <c r="N15" s="4">
        <f>'Low-end market'!H15</f>
        <v>7711.53194370244</v>
      </c>
      <c r="O15" s="11">
        <f t="shared" si="0"/>
        <v>207670.69644730075</v>
      </c>
      <c r="P15" s="4">
        <f t="shared" si="5"/>
        <v>792329.30355269928</v>
      </c>
      <c r="T15" s="10">
        <v>6</v>
      </c>
      <c r="U15" s="4">
        <f>'High-end market'!R15</f>
        <v>51458.282216822714</v>
      </c>
      <c r="V15" s="4">
        <f>'Medium-end market'!R15</f>
        <v>10059.98300804037</v>
      </c>
      <c r="W15" s="4">
        <f>'Low-end market'!R15</f>
        <v>2027.4486208375749</v>
      </c>
      <c r="X15" s="11">
        <f t="shared" si="1"/>
        <v>63545.713845700659</v>
      </c>
      <c r="AC15" s="10">
        <v>6</v>
      </c>
      <c r="AD15" s="12">
        <f t="shared" si="2"/>
        <v>0.42655287253206564</v>
      </c>
      <c r="AE15" s="12">
        <f t="shared" si="3"/>
        <v>9.8800429996148617E-2</v>
      </c>
      <c r="AF15" s="12">
        <f t="shared" si="4"/>
        <v>2.9293568637046307E-2</v>
      </c>
    </row>
    <row r="16" spans="1:32" x14ac:dyDescent="0.3">
      <c r="C16" t="s">
        <v>54</v>
      </c>
      <c r="K16" s="10">
        <v>6.5</v>
      </c>
      <c r="L16" s="4">
        <f>'High-end market'!H16</f>
        <v>183604.84818495117</v>
      </c>
      <c r="M16" s="4">
        <f>'Medium-end market'!H16</f>
        <v>39374.542521548894</v>
      </c>
      <c r="N16" s="4">
        <f>'Low-end market'!H16</f>
        <v>8869.3621753930311</v>
      </c>
      <c r="O16" s="11">
        <f t="shared" si="0"/>
        <v>231848.7528818931</v>
      </c>
      <c r="P16" s="4">
        <f t="shared" si="5"/>
        <v>768151.24711810693</v>
      </c>
      <c r="T16" s="10">
        <v>6.5</v>
      </c>
      <c r="U16" s="4">
        <f>'High-end market'!R16</f>
        <v>52570.355422601249</v>
      </c>
      <c r="V16" s="4">
        <f>'Medium-end market'!R16</f>
        <v>11562.137069371569</v>
      </c>
      <c r="W16" s="4">
        <f>'Low-end market'!R16</f>
        <v>2238.0661006660685</v>
      </c>
      <c r="X16" s="11">
        <f t="shared" si="1"/>
        <v>66370.558592638889</v>
      </c>
      <c r="AC16" s="10">
        <v>6.5</v>
      </c>
      <c r="AD16" s="12">
        <f t="shared" si="2"/>
        <v>0.47320837161069884</v>
      </c>
      <c r="AE16" s="12">
        <f t="shared" si="3"/>
        <v>0.11290191404028356</v>
      </c>
      <c r="AF16" s="12">
        <f t="shared" si="4"/>
        <v>3.3691784142043803E-2</v>
      </c>
    </row>
    <row r="17" spans="2:32" x14ac:dyDescent="0.3">
      <c r="C17" t="s">
        <v>55</v>
      </c>
      <c r="K17" s="10">
        <v>7</v>
      </c>
      <c r="L17" s="4">
        <f>'High-end market'!H17</f>
        <v>199297.0439842717</v>
      </c>
      <c r="M17" s="4">
        <f>'Medium-end market'!H17</f>
        <v>45065.015985976468</v>
      </c>
      <c r="N17" s="4">
        <f>'Low-end market'!H17</f>
        <v>10106.038498459082</v>
      </c>
      <c r="O17" s="11">
        <f t="shared" si="0"/>
        <v>254468.09846870726</v>
      </c>
      <c r="P17" s="4">
        <f t="shared" si="5"/>
        <v>745531.90153129271</v>
      </c>
      <c r="T17" s="10">
        <v>7</v>
      </c>
      <c r="U17" s="4">
        <f>'High-end market'!R17</f>
        <v>53482.163606470771</v>
      </c>
      <c r="V17" s="4">
        <f>'Medium-end market'!R17</f>
        <v>13537.746123966259</v>
      </c>
      <c r="W17" s="4">
        <f>'Low-end market'!R17</f>
        <v>2466.4775119519163</v>
      </c>
      <c r="X17" s="11">
        <f t="shared" si="1"/>
        <v>69486.387242388955</v>
      </c>
      <c r="AC17" s="10">
        <v>7</v>
      </c>
      <c r="AD17" s="12">
        <f t="shared" si="2"/>
        <v>0.51365217521719508</v>
      </c>
      <c r="AE17" s="12">
        <f t="shared" si="3"/>
        <v>0.12921868383075691</v>
      </c>
      <c r="AF17" s="12">
        <f t="shared" si="4"/>
        <v>3.8389509965656529E-2</v>
      </c>
    </row>
    <row r="18" spans="2:32" x14ac:dyDescent="0.3">
      <c r="K18" s="10">
        <v>7.5</v>
      </c>
      <c r="L18" s="4">
        <f>'High-end market'!H18</f>
        <v>212878.75682111378</v>
      </c>
      <c r="M18" s="4">
        <f>'Medium-end market'!H18</f>
        <v>51885.692004199787</v>
      </c>
      <c r="N18" s="4">
        <f>'Low-end market'!H18</f>
        <v>11430.91613625939</v>
      </c>
      <c r="O18" s="11">
        <f t="shared" si="0"/>
        <v>276195.36496157298</v>
      </c>
      <c r="P18" s="4">
        <f t="shared" si="5"/>
        <v>723804.63503842708</v>
      </c>
      <c r="T18" s="10">
        <v>7.5</v>
      </c>
      <c r="U18" s="4">
        <f>'High-end market'!R18</f>
        <v>54261.179915204419</v>
      </c>
      <c r="V18" s="4">
        <f>'Medium-end market'!R18</f>
        <v>16063.879214485143</v>
      </c>
      <c r="W18" s="4">
        <f>'Low-end market'!R18</f>
        <v>2721.6489789202233</v>
      </c>
      <c r="X18" s="11">
        <f t="shared" si="1"/>
        <v>73046.708108609775</v>
      </c>
      <c r="AC18" s="10">
        <v>7.5</v>
      </c>
      <c r="AD18" s="12">
        <f t="shared" si="2"/>
        <v>0.54865658974513853</v>
      </c>
      <c r="AE18" s="12">
        <f t="shared" si="3"/>
        <v>0.14877617778982019</v>
      </c>
      <c r="AF18" s="12">
        <f t="shared" si="4"/>
        <v>4.3422283518554185E-2</v>
      </c>
    </row>
    <row r="19" spans="2:32" x14ac:dyDescent="0.3">
      <c r="K19" s="10">
        <v>8</v>
      </c>
      <c r="L19" s="4">
        <f>'High-end market'!H19</f>
        <v>224649.21096573921</v>
      </c>
      <c r="M19" s="4">
        <f>'Medium-end market'!H19</f>
        <v>60217.008636562612</v>
      </c>
      <c r="N19" s="4">
        <f>'Low-end market'!H19</f>
        <v>12861.310285671501</v>
      </c>
      <c r="O19" s="11">
        <f t="shared" si="0"/>
        <v>297727.52988797333</v>
      </c>
      <c r="P19" s="4">
        <f t="shared" si="5"/>
        <v>702272.47011202667</v>
      </c>
      <c r="T19" s="10">
        <v>8</v>
      </c>
      <c r="U19" s="4">
        <f>'High-end market'!R19</f>
        <v>54933.840122689406</v>
      </c>
      <c r="V19" s="4">
        <f>'Medium-end market'!R19</f>
        <v>19066.28166845279</v>
      </c>
      <c r="W19" s="4">
        <f>'Low-end market'!R19</f>
        <v>3014.9986332232902</v>
      </c>
      <c r="X19" s="11">
        <f t="shared" si="1"/>
        <v>77015.120424365494</v>
      </c>
      <c r="AC19" s="10">
        <v>8</v>
      </c>
      <c r="AD19" s="12">
        <f t="shared" si="2"/>
        <v>0.57899281176736905</v>
      </c>
      <c r="AE19" s="12">
        <f t="shared" si="3"/>
        <v>0.17266525773924762</v>
      </c>
      <c r="AF19" s="12">
        <f t="shared" si="4"/>
        <v>4.8855879527717007E-2</v>
      </c>
    </row>
    <row r="20" spans="2:32" x14ac:dyDescent="0.3">
      <c r="K20" s="10">
        <v>8.5</v>
      </c>
      <c r="L20" s="4">
        <f>'High-end market'!H20</f>
        <v>234868.44466575148</v>
      </c>
      <c r="M20" s="4">
        <f>'Medium-end market'!H20</f>
        <v>70307.990648489897</v>
      </c>
      <c r="N20" s="4">
        <f>'Low-end market'!H20</f>
        <v>14424.022019886894</v>
      </c>
      <c r="O20" s="11">
        <f t="shared" si="0"/>
        <v>319600.45733412827</v>
      </c>
      <c r="P20" s="4">
        <f t="shared" si="5"/>
        <v>680399.54266587179</v>
      </c>
      <c r="T20" s="10">
        <v>8.5</v>
      </c>
      <c r="U20" s="4">
        <f>'High-end market'!R20</f>
        <v>55518.58662367444</v>
      </c>
      <c r="V20" s="4">
        <f>'Medium-end market'!R20</f>
        <v>22251.504701748483</v>
      </c>
      <c r="W20" s="4">
        <f>'Low-end market'!R20</f>
        <v>3360.3493238906021</v>
      </c>
      <c r="X20" s="11">
        <f t="shared" si="1"/>
        <v>81130.440649313532</v>
      </c>
      <c r="AC20" s="10">
        <v>8.5</v>
      </c>
      <c r="AD20" s="12">
        <f t="shared" si="2"/>
        <v>0.60533104295296769</v>
      </c>
      <c r="AE20" s="12">
        <f t="shared" si="3"/>
        <v>0.20159997318563411</v>
      </c>
      <c r="AF20" s="12">
        <f t="shared" si="4"/>
        <v>5.4792106438316786E-2</v>
      </c>
    </row>
    <row r="21" spans="2:32" x14ac:dyDescent="0.3">
      <c r="K21" s="10">
        <v>9</v>
      </c>
      <c r="L21" s="4">
        <f>'High-end market'!H21</f>
        <v>243758.88055113264</v>
      </c>
      <c r="M21" s="4">
        <f>'Medium-end market'!H21</f>
        <v>82078.445941039448</v>
      </c>
      <c r="N21" s="4">
        <f>'Low-end market'!H21</f>
        <v>16156.64929053529</v>
      </c>
      <c r="O21" s="11">
        <f t="shared" si="0"/>
        <v>341993.97578270739</v>
      </c>
      <c r="P21" s="4">
        <f t="shared" si="5"/>
        <v>658006.02421729267</v>
      </c>
      <c r="T21" s="10">
        <v>9</v>
      </c>
      <c r="U21" s="4">
        <f>'High-end market'!R21</f>
        <v>56029.552997625622</v>
      </c>
      <c r="V21" s="4">
        <f>'Medium-end market'!R21</f>
        <v>25201.259313284419</v>
      </c>
      <c r="W21" s="4">
        <f>'Low-end market'!R21</f>
        <v>3773.6921566605315</v>
      </c>
      <c r="X21" s="11">
        <f t="shared" si="1"/>
        <v>85004.504467570572</v>
      </c>
      <c r="AC21" s="10">
        <v>9</v>
      </c>
      <c r="AD21" s="12">
        <f t="shared" si="2"/>
        <v>0.62824453750291909</v>
      </c>
      <c r="AE21" s="12">
        <f t="shared" si="3"/>
        <v>0.23535038262663641</v>
      </c>
      <c r="AF21" s="12">
        <f t="shared" si="4"/>
        <v>6.1373786478766533E-2</v>
      </c>
    </row>
    <row r="22" spans="2:32" x14ac:dyDescent="0.3">
      <c r="K22" s="10">
        <v>9.5</v>
      </c>
      <c r="L22" s="4">
        <f>'High-end market'!H22</f>
        <v>251509.82942764871</v>
      </c>
      <c r="M22" s="4">
        <f>'Medium-end market'!H22</f>
        <v>95045.970055466809</v>
      </c>
      <c r="N22" s="4">
        <f>'Low-end market'!H22</f>
        <v>18108.52061396217</v>
      </c>
      <c r="O22" s="11">
        <f t="shared" si="0"/>
        <v>364664.3200970777</v>
      </c>
      <c r="P22" s="4">
        <f t="shared" si="5"/>
        <v>635335.67990292236</v>
      </c>
      <c r="T22" s="10">
        <v>9.5</v>
      </c>
      <c r="U22" s="4">
        <f>'High-end market'!R22</f>
        <v>56477.886085121478</v>
      </c>
      <c r="V22" s="4">
        <f>'Medium-end market'!R22</f>
        <v>27599.940185863612</v>
      </c>
      <c r="W22" s="4">
        <f>'Low-end market'!R22</f>
        <v>4272.5304844990251</v>
      </c>
      <c r="X22" s="11">
        <f t="shared" si="1"/>
        <v>88350.356755484128</v>
      </c>
      <c r="AC22" s="10">
        <v>9.5</v>
      </c>
      <c r="AD22" s="12">
        <f t="shared" si="2"/>
        <v>0.64822120986507392</v>
      </c>
      <c r="AE22" s="12">
        <f t="shared" si="3"/>
        <v>0.2725332474708726</v>
      </c>
      <c r="AF22" s="12">
        <f t="shared" si="4"/>
        <v>6.8788302427206724E-2</v>
      </c>
    </row>
    <row r="23" spans="2:32" x14ac:dyDescent="0.3">
      <c r="K23" s="10">
        <v>10</v>
      </c>
      <c r="L23" s="4">
        <f>'High-end market'!H23</f>
        <v>258282.07327896298</v>
      </c>
      <c r="M23" s="4">
        <f>'Medium-end market'!H23</f>
        <v>108489.96828683335</v>
      </c>
      <c r="N23" s="4">
        <f>'Low-end market'!H23</f>
        <v>20340.877110892645</v>
      </c>
      <c r="O23" s="11">
        <f t="shared" si="0"/>
        <v>387112.91867668903</v>
      </c>
      <c r="P23" s="4">
        <f t="shared" si="5"/>
        <v>612887.08132331097</v>
      </c>
      <c r="T23" s="10">
        <v>10</v>
      </c>
      <c r="U23" s="4">
        <f>'High-end market'!R23</f>
        <v>56872.571257920303</v>
      </c>
      <c r="V23" s="4">
        <f>'Medium-end market'!R23</f>
        <v>29374.236211543797</v>
      </c>
      <c r="W23" s="4">
        <f>'Low-end market'!R23</f>
        <v>4874.3577971106597</v>
      </c>
      <c r="X23" s="11">
        <f t="shared" si="1"/>
        <v>91121.165266574753</v>
      </c>
      <c r="AC23" s="10">
        <v>10</v>
      </c>
      <c r="AD23" s="12">
        <f t="shared" si="2"/>
        <v>0.66567544659526534</v>
      </c>
      <c r="AE23" s="12">
        <f t="shared" si="3"/>
        <v>0.31108234634217447</v>
      </c>
      <c r="AF23" s="12">
        <f t="shared" si="4"/>
        <v>7.7268289120199979E-2</v>
      </c>
    </row>
    <row r="24" spans="2:32" x14ac:dyDescent="0.3">
      <c r="K24" s="10">
        <v>10.5</v>
      </c>
      <c r="L24" s="4">
        <f>'High-end market'!H24</f>
        <v>264212.09528841107</v>
      </c>
      <c r="M24" s="4">
        <f>'Medium-end market'!H24</f>
        <v>121727.84017864829</v>
      </c>
      <c r="N24" s="4">
        <f>'Low-end market'!H24</f>
        <v>22925.526233100711</v>
      </c>
      <c r="O24" s="11">
        <f t="shared" si="0"/>
        <v>408865.46170016006</v>
      </c>
      <c r="P24" s="4">
        <f t="shared" si="5"/>
        <v>591134.53829983994</v>
      </c>
      <c r="T24" s="10">
        <v>10.5</v>
      </c>
      <c r="U24" s="4">
        <f>'High-end market'!R24</f>
        <v>57220.980495182019</v>
      </c>
      <c r="V24" s="4">
        <f>'Medium-end market'!R24</f>
        <v>30641.367774843675</v>
      </c>
      <c r="W24" s="4">
        <f>'Low-end market'!R24</f>
        <v>5593.6141920443324</v>
      </c>
      <c r="X24" s="11">
        <f t="shared" si="1"/>
        <v>93455.96246207002</v>
      </c>
      <c r="AC24" s="10">
        <v>10.5</v>
      </c>
      <c r="AD24" s="12">
        <f t="shared" si="2"/>
        <v>0.68095900847528612</v>
      </c>
      <c r="AE24" s="12">
        <f t="shared" si="3"/>
        <v>0.34904040194594493</v>
      </c>
      <c r="AF24" s="12">
        <f t="shared" si="4"/>
        <v>8.70865194039913E-2</v>
      </c>
    </row>
    <row r="25" spans="2:32" x14ac:dyDescent="0.3">
      <c r="K25" s="10">
        <v>11</v>
      </c>
      <c r="L25" s="4">
        <f>'High-end market'!H25</f>
        <v>269415.81542193698</v>
      </c>
      <c r="M25" s="4">
        <f>'Medium-end market'!H25</f>
        <v>134296.76434677056</v>
      </c>
      <c r="N25" s="4">
        <f>'Low-end market'!H25</f>
        <v>25940.629729379103</v>
      </c>
      <c r="O25" s="11">
        <f t="shared" si="0"/>
        <v>429653.20949808659</v>
      </c>
      <c r="P25" s="4">
        <f t="shared" si="5"/>
        <v>570346.79050191341</v>
      </c>
      <c r="T25" s="10">
        <v>11</v>
      </c>
      <c r="U25" s="4">
        <f>'High-end market'!R25</f>
        <v>57529.249405899682</v>
      </c>
      <c r="V25" s="4">
        <f>'Medium-end market'!R25</f>
        <v>31575.293791883807</v>
      </c>
      <c r="W25" s="4">
        <f>'Low-end market'!R25</f>
        <v>6436.5675798975462</v>
      </c>
      <c r="X25" s="11">
        <f t="shared" si="1"/>
        <v>95541.110777681039</v>
      </c>
      <c r="AC25" s="10">
        <v>11</v>
      </c>
      <c r="AD25" s="12">
        <f t="shared" si="2"/>
        <v>0.69437065830396116</v>
      </c>
      <c r="AE25" s="12">
        <f t="shared" si="3"/>
        <v>0.38508032787604463</v>
      </c>
      <c r="AF25" s="12">
        <f t="shared" si="4"/>
        <v>9.8539904005238751E-2</v>
      </c>
    </row>
    <row r="26" spans="2:32" x14ac:dyDescent="0.3">
      <c r="C26" t="s">
        <v>57</v>
      </c>
      <c r="D26" t="s">
        <v>58</v>
      </c>
      <c r="E26" t="s">
        <v>59</v>
      </c>
      <c r="F26" t="s">
        <v>60</v>
      </c>
      <c r="G26" t="s">
        <v>61</v>
      </c>
      <c r="K26" s="10">
        <v>11.5</v>
      </c>
      <c r="L26" s="4">
        <f>'High-end market'!H26</f>
        <v>273991.81061752111</v>
      </c>
      <c r="M26" s="4">
        <f>'Medium-end market'!H26</f>
        <v>145975.37720329472</v>
      </c>
      <c r="N26" s="4">
        <f>'Low-end market'!H26</f>
        <v>29461.903236658931</v>
      </c>
      <c r="O26" s="11">
        <f t="shared" si="0"/>
        <v>449429.09105747478</v>
      </c>
      <c r="P26" s="4">
        <f t="shared" si="5"/>
        <v>550570.90894252528</v>
      </c>
      <c r="T26" s="10">
        <v>11.5</v>
      </c>
      <c r="U26" s="4">
        <f>'High-end market'!R26</f>
        <v>57802.544158397344</v>
      </c>
      <c r="V26" s="4">
        <f>'Medium-end market'!R26</f>
        <v>32314.388842747845</v>
      </c>
      <c r="W26" s="4">
        <f>'Low-end market'!R26</f>
        <v>7394.7796278690703</v>
      </c>
      <c r="X26" s="11">
        <f t="shared" si="1"/>
        <v>97511.712629014262</v>
      </c>
      <c r="AC26" s="10">
        <v>11.5</v>
      </c>
      <c r="AD26" s="12">
        <f t="shared" si="2"/>
        <v>0.70616446035443581</v>
      </c>
      <c r="AE26" s="12">
        <f t="shared" si="3"/>
        <v>0.41856738983023573</v>
      </c>
      <c r="AF26" s="12">
        <f t="shared" si="4"/>
        <v>0.11191606167771674</v>
      </c>
    </row>
    <row r="27" spans="2:32" x14ac:dyDescent="0.3">
      <c r="B27" t="s">
        <v>62</v>
      </c>
      <c r="C27" s="39">
        <v>6</v>
      </c>
      <c r="D27" s="39">
        <v>4</v>
      </c>
      <c r="E27" s="39">
        <v>3</v>
      </c>
      <c r="F27" s="39">
        <v>2.5</v>
      </c>
      <c r="G27" s="39">
        <v>2</v>
      </c>
      <c r="K27" s="10">
        <v>12</v>
      </c>
      <c r="L27" s="4">
        <f>'High-end market'!H27</f>
        <v>278024.0517420675</v>
      </c>
      <c r="M27" s="4">
        <f>'Medium-end market'!H27</f>
        <v>156711.3144336546</v>
      </c>
      <c r="N27" s="4">
        <f>'Low-end market'!H27</f>
        <v>33548.389076561791</v>
      </c>
      <c r="O27" s="11">
        <f t="shared" si="0"/>
        <v>468283.75525228388</v>
      </c>
      <c r="P27" s="4">
        <f t="shared" si="5"/>
        <v>531716.24474771612</v>
      </c>
      <c r="T27" s="10">
        <v>12</v>
      </c>
      <c r="U27" s="4">
        <f>'High-end market'!R27</f>
        <v>58045.255470621581</v>
      </c>
      <c r="V27" s="4">
        <f>'Medium-end market'!R27</f>
        <v>32938.876201764491</v>
      </c>
      <c r="W27" s="4">
        <f>'Low-end market'!R27</f>
        <v>8440.4188875763048</v>
      </c>
      <c r="X27" s="11">
        <f t="shared" si="1"/>
        <v>99424.550559962387</v>
      </c>
      <c r="AC27" s="10">
        <v>12</v>
      </c>
      <c r="AD27" s="12">
        <f t="shared" si="2"/>
        <v>0.71655683438677176</v>
      </c>
      <c r="AE27" s="12">
        <f t="shared" si="3"/>
        <v>0.44935143923628557</v>
      </c>
      <c r="AF27" s="12">
        <f t="shared" si="4"/>
        <v>0.12743927474477412</v>
      </c>
    </row>
    <row r="28" spans="2:32" x14ac:dyDescent="0.3">
      <c r="B28" t="s">
        <v>63</v>
      </c>
      <c r="C28" s="39">
        <v>5.5</v>
      </c>
      <c r="D28" s="39">
        <v>3.5</v>
      </c>
      <c r="E28" s="39">
        <v>2.2999999999999998</v>
      </c>
      <c r="F28" s="39">
        <v>2.2000000000000002</v>
      </c>
      <c r="G28" s="39">
        <v>1.7</v>
      </c>
      <c r="K28" s="10">
        <v>12.5</v>
      </c>
      <c r="L28" s="4">
        <f>'High-end market'!H28</f>
        <v>281584.21037084091</v>
      </c>
      <c r="M28" s="4">
        <f>'Medium-end market'!H28</f>
        <v>166537.88414335361</v>
      </c>
      <c r="N28" s="4">
        <f>'Low-end market'!H28</f>
        <v>38225.325476284896</v>
      </c>
      <c r="O28" s="11">
        <f t="shared" si="0"/>
        <v>486347.41999047942</v>
      </c>
      <c r="P28" s="4">
        <f t="shared" si="5"/>
        <v>513652.58000952058</v>
      </c>
      <c r="T28" s="10">
        <v>12.5</v>
      </c>
      <c r="U28" s="4">
        <f>'High-end market'!R28</f>
        <v>58261.14311136413</v>
      </c>
      <c r="V28" s="4">
        <f>'Medium-end market'!R28</f>
        <v>33487.05475007389</v>
      </c>
      <c r="W28" s="4">
        <f>'Low-end market'!R28</f>
        <v>9527.5987337383704</v>
      </c>
      <c r="X28" s="11">
        <f t="shared" si="1"/>
        <v>101275.79659517639</v>
      </c>
      <c r="AC28" s="10">
        <v>12.5</v>
      </c>
      <c r="AD28" s="12">
        <f t="shared" si="2"/>
        <v>0.72573250095577546</v>
      </c>
      <c r="AE28" s="12">
        <f t="shared" si="3"/>
        <v>0.47752798320674872</v>
      </c>
      <c r="AF28" s="12">
        <f t="shared" si="4"/>
        <v>0.14520541491466246</v>
      </c>
    </row>
    <row r="29" spans="2:32" x14ac:dyDescent="0.3">
      <c r="B29" t="s">
        <v>64</v>
      </c>
      <c r="C29" s="39">
        <v>5</v>
      </c>
      <c r="D29" s="39">
        <v>3</v>
      </c>
      <c r="E29" s="39">
        <v>2</v>
      </c>
      <c r="F29" s="39">
        <v>2</v>
      </c>
      <c r="G29" s="39">
        <v>1.5</v>
      </c>
      <c r="K29" s="10">
        <v>13</v>
      </c>
      <c r="L29" s="4">
        <f>'High-end market'!H29</f>
        <v>284733.5935980432</v>
      </c>
      <c r="M29" s="4">
        <f>'Medium-end market'!H29</f>
        <v>175519.70252749394</v>
      </c>
      <c r="N29" s="4">
        <f>'Low-end market'!H29</f>
        <v>43470.424320737482</v>
      </c>
      <c r="O29" s="11">
        <f t="shared" si="0"/>
        <v>503723.72044627462</v>
      </c>
      <c r="P29" s="4">
        <f t="shared" si="5"/>
        <v>496276.27955372538</v>
      </c>
      <c r="T29" s="10">
        <v>13</v>
      </c>
      <c r="U29" s="4">
        <f>'High-end market'!R29</f>
        <v>58453.4460586063</v>
      </c>
      <c r="V29" s="4">
        <f>'Medium-end market'!R29</f>
        <v>33976.619001744322</v>
      </c>
      <c r="W29" s="4">
        <f>'Low-end market'!R29</f>
        <v>10600.328181946687</v>
      </c>
      <c r="X29" s="11">
        <f t="shared" si="1"/>
        <v>103030.39324229732</v>
      </c>
      <c r="AC29" s="10">
        <v>13</v>
      </c>
      <c r="AD29" s="12">
        <f t="shared" si="2"/>
        <v>0.73384946803619366</v>
      </c>
      <c r="AE29" s="12">
        <f t="shared" si="3"/>
        <v>0.50328230115410444</v>
      </c>
      <c r="AF29" s="12">
        <f t="shared" si="4"/>
        <v>0.16512981698285842</v>
      </c>
    </row>
    <row r="30" spans="2:32" x14ac:dyDescent="0.3">
      <c r="C30" s="39"/>
      <c r="D30" s="39"/>
      <c r="E30" s="39"/>
      <c r="F30" s="39"/>
      <c r="G30" s="39"/>
      <c r="K30" s="10">
        <v>13.5</v>
      </c>
      <c r="L30" s="4">
        <f>'High-end market'!H30</f>
        <v>287524.76275760413</v>
      </c>
      <c r="M30" s="4">
        <f>'Medium-end market'!H30</f>
        <v>183727.78337340927</v>
      </c>
      <c r="N30" s="4">
        <f>'Low-end market'!H30</f>
        <v>49209.564118581307</v>
      </c>
      <c r="O30" s="11">
        <f t="shared" si="0"/>
        <v>520462.11024959473</v>
      </c>
      <c r="P30" s="4">
        <f t="shared" si="5"/>
        <v>479537.88975040527</v>
      </c>
      <c r="T30" s="10">
        <v>13.5</v>
      </c>
      <c r="U30" s="4">
        <f>'High-end market'!R30</f>
        <v>58624.96828288056</v>
      </c>
      <c r="V30" s="4">
        <f>'Medium-end market'!R30</f>
        <v>34417.338815899042</v>
      </c>
      <c r="W30" s="4">
        <f>'Low-end market'!R30</f>
        <v>11603.974340618732</v>
      </c>
      <c r="X30" s="11">
        <f t="shared" si="1"/>
        <v>104646.28143939833</v>
      </c>
      <c r="AC30" s="10">
        <v>13.5</v>
      </c>
      <c r="AD30" s="12">
        <f t="shared" si="2"/>
        <v>0.74104320298351567</v>
      </c>
      <c r="AE30" s="12">
        <f t="shared" si="3"/>
        <v>0.52681801684131691</v>
      </c>
      <c r="AF30" s="12">
        <f t="shared" si="4"/>
        <v>0.18693091782936869</v>
      </c>
    </row>
    <row r="31" spans="2:32" x14ac:dyDescent="0.3">
      <c r="C31" s="39"/>
      <c r="D31" s="39"/>
      <c r="E31" s="39"/>
      <c r="F31" s="39"/>
      <c r="G31" s="39"/>
      <c r="K31" s="10">
        <v>14</v>
      </c>
      <c r="L31" s="4">
        <f>'High-end market'!H31</f>
        <v>290002.88638454373</v>
      </c>
      <c r="M31" s="4">
        <f>'Medium-end market'!H31</f>
        <v>191230.97311126106</v>
      </c>
      <c r="N31" s="4">
        <f>'Low-end market'!H31</f>
        <v>55324.089347560599</v>
      </c>
      <c r="O31" s="11">
        <f t="shared" si="0"/>
        <v>536557.9488433653</v>
      </c>
      <c r="P31" s="4">
        <f t="shared" si="5"/>
        <v>463442.0511566347</v>
      </c>
      <c r="T31" s="10">
        <v>14</v>
      </c>
      <c r="U31" s="4">
        <f>'High-end market'!R31</f>
        <v>58778.146835066094</v>
      </c>
      <c r="V31" s="4">
        <f>'Medium-end market'!R31</f>
        <v>34816.033264759077</v>
      </c>
      <c r="W31" s="4">
        <f>'Low-end market'!R31</f>
        <v>12496.354269304566</v>
      </c>
      <c r="X31" s="11">
        <f t="shared" si="1"/>
        <v>106090.53436912973</v>
      </c>
      <c r="AC31" s="10">
        <v>14</v>
      </c>
      <c r="AD31" s="12">
        <f t="shared" si="2"/>
        <v>0.74743011954779304</v>
      </c>
      <c r="AE31" s="12">
        <f t="shared" si="3"/>
        <v>0.54833253938712845</v>
      </c>
      <c r="AF31" s="12">
        <f t="shared" si="4"/>
        <v>0.21015798422625109</v>
      </c>
    </row>
    <row r="32" spans="2:32" x14ac:dyDescent="0.3">
      <c r="C32" s="39" t="s">
        <v>57</v>
      </c>
      <c r="D32" s="39" t="s">
        <v>58</v>
      </c>
      <c r="E32" s="39" t="s">
        <v>59</v>
      </c>
      <c r="F32" s="39" t="s">
        <v>60</v>
      </c>
      <c r="G32" s="39" t="s">
        <v>61</v>
      </c>
      <c r="K32" s="10">
        <v>14.5</v>
      </c>
      <c r="L32" s="4">
        <f>'High-end market'!H32</f>
        <v>292206.87117274397</v>
      </c>
      <c r="M32" s="4">
        <f>'Medium-end market'!H32</f>
        <v>198093.58480992055</v>
      </c>
      <c r="N32" s="4">
        <f>'Low-end market'!H32</f>
        <v>61667.948249086199</v>
      </c>
      <c r="O32" s="11">
        <f t="shared" si="0"/>
        <v>551968.40423175064</v>
      </c>
      <c r="P32" s="4">
        <f t="shared" si="5"/>
        <v>448031.59576824936</v>
      </c>
      <c r="T32" s="10">
        <v>14.5</v>
      </c>
      <c r="U32" s="4">
        <f>'High-end market'!R32</f>
        <v>58915.106798745139</v>
      </c>
      <c r="V32" s="4">
        <f>'Medium-end market'!R32</f>
        <v>35178.071535078845</v>
      </c>
      <c r="W32" s="4">
        <f>'Low-end market'!R32</f>
        <v>13254.97224895738</v>
      </c>
      <c r="X32" s="11">
        <f t="shared" si="1"/>
        <v>107348.15058278135</v>
      </c>
      <c r="AC32" s="10">
        <v>14.5</v>
      </c>
      <c r="AD32" s="12">
        <f t="shared" si="2"/>
        <v>0.75311049271325758</v>
      </c>
      <c r="AE32" s="12">
        <f t="shared" si="3"/>
        <v>0.56801027902486179</v>
      </c>
      <c r="AF32" s="12">
        <f t="shared" si="4"/>
        <v>0.23425621367174246</v>
      </c>
    </row>
    <row r="33" spans="2:32" x14ac:dyDescent="0.3">
      <c r="B33" t="s">
        <v>62</v>
      </c>
      <c r="C33" s="39">
        <v>1.7</v>
      </c>
      <c r="D33" s="39">
        <v>3</v>
      </c>
      <c r="E33" s="39">
        <v>4</v>
      </c>
      <c r="F33" s="39">
        <v>4.5</v>
      </c>
      <c r="G33" s="39">
        <v>5</v>
      </c>
      <c r="K33" s="10">
        <v>15</v>
      </c>
      <c r="L33" s="4">
        <f>'High-end market'!H33</f>
        <v>294170.30817196809</v>
      </c>
      <c r="M33" s="4">
        <f>'Medium-end market'!H33</f>
        <v>204374.8419838562</v>
      </c>
      <c r="N33" s="4">
        <f>'Low-end market'!H33</f>
        <v>68089.816419042923</v>
      </c>
      <c r="O33" s="11">
        <f t="shared" si="0"/>
        <v>566634.96657486714</v>
      </c>
      <c r="P33" s="4">
        <f t="shared" si="5"/>
        <v>433365.03342513286</v>
      </c>
      <c r="T33" s="10">
        <v>15</v>
      </c>
      <c r="U33" s="4">
        <f>'High-end market'!R33</f>
        <v>59037.706281743922</v>
      </c>
      <c r="V33" s="4">
        <f>'Medium-end market'!R33</f>
        <v>35507.85208848583</v>
      </c>
      <c r="W33" s="4">
        <f>'Low-end market'!R33</f>
        <v>13878.556866208228</v>
      </c>
      <c r="X33" s="11">
        <f t="shared" si="1"/>
        <v>108424.11523643798</v>
      </c>
      <c r="AC33" s="10">
        <v>15</v>
      </c>
      <c r="AD33" s="12">
        <f t="shared" si="2"/>
        <v>0.75817089735043308</v>
      </c>
      <c r="AE33" s="12">
        <f t="shared" si="3"/>
        <v>0.58602105228345858</v>
      </c>
      <c r="AF33" s="12">
        <f t="shared" si="4"/>
        <v>0.25865077462124569</v>
      </c>
    </row>
    <row r="34" spans="2:32" x14ac:dyDescent="0.3">
      <c r="B34" t="s">
        <v>63</v>
      </c>
      <c r="C34" s="39">
        <v>2</v>
      </c>
      <c r="D34" s="39">
        <v>3.5</v>
      </c>
      <c r="E34" s="39">
        <v>4.5</v>
      </c>
      <c r="F34" s="39">
        <v>5</v>
      </c>
      <c r="G34" s="39">
        <v>5.5</v>
      </c>
      <c r="K34" s="10">
        <v>15.5</v>
      </c>
      <c r="L34" s="4">
        <f>'High-end market'!H34</f>
        <v>295922.26551000809</v>
      </c>
      <c r="M34" s="4">
        <f>'Medium-end market'!H34</f>
        <v>210128.84729557202</v>
      </c>
      <c r="N34" s="4">
        <f>'Low-end market'!H34</f>
        <v>74454.164672976563</v>
      </c>
      <c r="O34" s="11">
        <f t="shared" si="0"/>
        <v>580505.27747855673</v>
      </c>
      <c r="P34" s="4">
        <f t="shared" si="5"/>
        <v>419494.72252144327</v>
      </c>
      <c r="T34" s="10">
        <v>15.5</v>
      </c>
      <c r="U34" s="4">
        <f>'High-end market'!R34</f>
        <v>59147.573701953508</v>
      </c>
      <c r="V34" s="4">
        <f>'Medium-end market'!R34</f>
        <v>35809.04078787347</v>
      </c>
      <c r="W34" s="4">
        <f>'Low-end market'!R34</f>
        <v>14383.318925886244</v>
      </c>
      <c r="X34" s="11">
        <f t="shared" si="1"/>
        <v>109339.93341571323</v>
      </c>
      <c r="AC34" s="10">
        <v>15.5</v>
      </c>
      <c r="AD34" s="12">
        <f t="shared" si="2"/>
        <v>0.76268625131445367</v>
      </c>
      <c r="AE34" s="12">
        <f t="shared" si="3"/>
        <v>0.60251999224536779</v>
      </c>
      <c r="AF34" s="12">
        <f t="shared" si="4"/>
        <v>0.28282683636458333</v>
      </c>
    </row>
    <row r="35" spans="2:32" x14ac:dyDescent="0.3">
      <c r="B35" t="s">
        <v>64</v>
      </c>
      <c r="C35" s="39">
        <v>2.5</v>
      </c>
      <c r="D35" s="39">
        <v>4</v>
      </c>
      <c r="E35" s="39">
        <v>5</v>
      </c>
      <c r="F35" s="39">
        <v>5.5</v>
      </c>
      <c r="G35" s="39">
        <v>6</v>
      </c>
      <c r="K35" s="10">
        <v>16</v>
      </c>
      <c r="L35" s="4">
        <f>'High-end market'!H35</f>
        <v>297487.95370703621</v>
      </c>
      <c r="M35" s="4">
        <f>'Medium-end market'!H35</f>
        <v>215404.76226925728</v>
      </c>
      <c r="N35" s="4">
        <f>'Low-end market'!H35</f>
        <v>80656.33103676702</v>
      </c>
      <c r="O35" s="11">
        <f t="shared" si="0"/>
        <v>593549.04701306054</v>
      </c>
      <c r="P35" s="4">
        <f t="shared" si="5"/>
        <v>406450.95298693946</v>
      </c>
      <c r="T35" s="10">
        <v>16</v>
      </c>
      <c r="U35" s="4">
        <f>'High-end market'!R35</f>
        <v>59246.139002396623</v>
      </c>
      <c r="V35" s="4">
        <f>'Medium-end market'!R35</f>
        <v>36084.732527131811</v>
      </c>
      <c r="W35" s="4">
        <f>'Low-end market'!R35</f>
        <v>14795.70074354061</v>
      </c>
      <c r="X35" s="11">
        <f t="shared" si="1"/>
        <v>110126.57227306905</v>
      </c>
      <c r="AC35" s="10">
        <v>16</v>
      </c>
      <c r="AD35" s="12">
        <f t="shared" si="2"/>
        <v>0.76672153017277367</v>
      </c>
      <c r="AE35" s="12">
        <f t="shared" si="3"/>
        <v>0.61764806385450111</v>
      </c>
      <c r="AF35" s="12">
        <f t="shared" si="4"/>
        <v>0.30638682255182154</v>
      </c>
    </row>
    <row r="36" spans="2:32" x14ac:dyDescent="0.3">
      <c r="C36" s="39"/>
      <c r="D36" s="39"/>
      <c r="E36" s="39"/>
      <c r="F36" s="39"/>
      <c r="G36" s="39"/>
      <c r="K36" s="10">
        <v>16.5</v>
      </c>
      <c r="L36" s="4">
        <f>'High-end market'!H36</f>
        <v>298889.28519214725</v>
      </c>
      <c r="M36" s="4">
        <f>'Medium-end market'!H36</f>
        <v>220247.09493534986</v>
      </c>
      <c r="N36" s="4">
        <f>'Low-end market'!H36</f>
        <v>86628.896000635534</v>
      </c>
      <c r="O36" s="11">
        <f t="shared" si="0"/>
        <v>605765.27612813271</v>
      </c>
      <c r="P36" s="4">
        <f t="shared" si="5"/>
        <v>394234.72387186729</v>
      </c>
      <c r="T36" s="10">
        <v>16.5</v>
      </c>
      <c r="U36" s="4">
        <f>'High-end market'!R36</f>
        <v>59334.660005159581</v>
      </c>
      <c r="V36" s="4">
        <f>'Medium-end market'!R36</f>
        <v>36337.569821309364</v>
      </c>
      <c r="W36" s="4">
        <f>'Low-end market'!R36</f>
        <v>15143.788729830438</v>
      </c>
      <c r="X36" s="11">
        <f t="shared" si="1"/>
        <v>110816.01855629939</v>
      </c>
      <c r="AC36" s="10">
        <v>16.5</v>
      </c>
      <c r="AD36" s="12">
        <f t="shared" si="2"/>
        <v>0.77033320925811133</v>
      </c>
      <c r="AE36" s="12">
        <f t="shared" si="3"/>
        <v>0.6315328887035121</v>
      </c>
      <c r="AF36" s="12">
        <f t="shared" si="4"/>
        <v>0.32907462868237619</v>
      </c>
    </row>
    <row r="37" spans="2:32" x14ac:dyDescent="0.3">
      <c r="C37" s="39"/>
      <c r="D37" s="39"/>
      <c r="E37" s="39"/>
      <c r="F37" s="39"/>
      <c r="G37" s="39"/>
      <c r="K37" s="10">
        <v>17</v>
      </c>
      <c r="L37" s="4">
        <f>'High-end market'!H37</f>
        <v>300145.34588533378</v>
      </c>
      <c r="M37" s="4">
        <f>'Medium-end market'!H37</f>
        <v>224696.04066367241</v>
      </c>
      <c r="N37" s="4">
        <f>'Low-end market'!H37</f>
        <v>92339.017135434289</v>
      </c>
      <c r="O37" s="11">
        <f t="shared" si="0"/>
        <v>617180.40368444053</v>
      </c>
      <c r="P37" s="4">
        <f t="shared" si="5"/>
        <v>382819.59631555947</v>
      </c>
      <c r="T37" s="10">
        <v>17</v>
      </c>
      <c r="U37" s="4">
        <f>'High-end market'!R37</f>
        <v>59414.244816877785</v>
      </c>
      <c r="V37" s="4">
        <f>'Medium-end market'!R37</f>
        <v>36569.831614754847</v>
      </c>
      <c r="W37" s="4">
        <f>'Low-end market'!R37</f>
        <v>15449.950075329367</v>
      </c>
      <c r="X37" s="11">
        <f t="shared" si="1"/>
        <v>111434.02650696199</v>
      </c>
      <c r="AC37" s="10">
        <v>17</v>
      </c>
      <c r="AD37" s="12">
        <f t="shared" si="2"/>
        <v>0.7735704790859117</v>
      </c>
      <c r="AE37" s="12">
        <f t="shared" si="3"/>
        <v>0.64428972233311088</v>
      </c>
      <c r="AF37" s="12">
        <f t="shared" si="4"/>
        <v>0.3507654971906336</v>
      </c>
    </row>
    <row r="38" spans="2:32" x14ac:dyDescent="0.3">
      <c r="C38" s="39" t="s">
        <v>57</v>
      </c>
      <c r="D38" s="39" t="s">
        <v>58</v>
      </c>
      <c r="E38" s="39" t="s">
        <v>59</v>
      </c>
      <c r="F38" s="39" t="s">
        <v>60</v>
      </c>
      <c r="G38" s="39" t="s">
        <v>61</v>
      </c>
      <c r="K38" s="10">
        <v>17.5</v>
      </c>
      <c r="L38" s="4">
        <f>'High-end market'!H38</f>
        <v>301272.79359007248</v>
      </c>
      <c r="M38" s="4">
        <f>'Medium-end market'!H38</f>
        <v>228787.84230786085</v>
      </c>
      <c r="N38" s="4">
        <f>'Low-end market'!H38</f>
        <v>97778.887276539273</v>
      </c>
      <c r="O38" s="11">
        <f t="shared" si="0"/>
        <v>627839.5231744725</v>
      </c>
      <c r="P38" s="4">
        <f t="shared" si="5"/>
        <v>372160.4768255275</v>
      </c>
      <c r="T38" s="10">
        <v>17.5</v>
      </c>
      <c r="U38" s="4">
        <f>'High-end market'!R38</f>
        <v>59485.870987389259</v>
      </c>
      <c r="V38" s="4">
        <f>'Medium-end market'!R38</f>
        <v>36783.500724667028</v>
      </c>
      <c r="W38" s="4">
        <f>'Low-end market'!R38</f>
        <v>15727.556312845581</v>
      </c>
      <c r="X38" s="11">
        <f t="shared" si="1"/>
        <v>111996.92802490186</v>
      </c>
      <c r="AC38" s="10">
        <v>17.5</v>
      </c>
      <c r="AD38" s="12">
        <f t="shared" si="2"/>
        <v>0.77647627213936199</v>
      </c>
      <c r="AE38" s="12">
        <f t="shared" si="3"/>
        <v>0.65602248690426046</v>
      </c>
      <c r="AF38" s="12">
        <f t="shared" si="4"/>
        <v>0.37142977123091842</v>
      </c>
    </row>
    <row r="39" spans="2:32" x14ac:dyDescent="0.3">
      <c r="B39" t="s">
        <v>62</v>
      </c>
      <c r="C39" s="40">
        <v>0.5</v>
      </c>
      <c r="D39" s="40">
        <v>0.4</v>
      </c>
      <c r="E39" s="40">
        <v>0.35</v>
      </c>
      <c r="F39" s="40">
        <v>0.3</v>
      </c>
      <c r="G39" s="40">
        <v>0.2</v>
      </c>
      <c r="K39" s="10">
        <v>18</v>
      </c>
      <c r="L39" s="4">
        <f>'High-end market'!H39</f>
        <v>302286.19536337449</v>
      </c>
      <c r="M39" s="4">
        <f>'Medium-end market'!H39</f>
        <v>232555.14869180895</v>
      </c>
      <c r="N39" s="4">
        <f>'Low-end market'!H39</f>
        <v>102954.06699167368</v>
      </c>
      <c r="O39" s="11">
        <f t="shared" si="0"/>
        <v>637795.41104685713</v>
      </c>
      <c r="P39" s="4">
        <f t="shared" si="5"/>
        <v>362204.58895314287</v>
      </c>
      <c r="T39" s="10">
        <v>18</v>
      </c>
      <c r="U39" s="4">
        <f>'High-end market'!R39</f>
        <v>59550.401970345876</v>
      </c>
      <c r="V39" s="4">
        <f>'Medium-end market'!R39</f>
        <v>36980.315730617032</v>
      </c>
      <c r="W39" s="4">
        <f>'Low-end market'!R39</f>
        <v>15982.85354214429</v>
      </c>
      <c r="X39" s="11">
        <f t="shared" si="1"/>
        <v>112513.5712431072</v>
      </c>
      <c r="AC39" s="10">
        <v>18</v>
      </c>
      <c r="AD39" s="12">
        <f t="shared" si="2"/>
        <v>0.77908813237983099</v>
      </c>
      <c r="AE39" s="12">
        <f t="shared" si="3"/>
        <v>0.66682479911629811</v>
      </c>
      <c r="AF39" s="12">
        <f t="shared" si="4"/>
        <v>0.39108857356761134</v>
      </c>
    </row>
    <row r="40" spans="2:32" x14ac:dyDescent="0.3">
      <c r="B40" t="s">
        <v>63</v>
      </c>
      <c r="C40" s="40">
        <v>0.45</v>
      </c>
      <c r="D40" s="40">
        <v>0.37</v>
      </c>
      <c r="E40" s="40">
        <v>0.32</v>
      </c>
      <c r="F40" s="40">
        <v>0.27</v>
      </c>
      <c r="G40" s="40">
        <v>0.15</v>
      </c>
      <c r="K40" s="10">
        <v>18.5</v>
      </c>
      <c r="L40" s="4">
        <f>'High-end market'!H40</f>
        <v>303198.31390654726</v>
      </c>
      <c r="M40" s="4">
        <f>'Medium-end market'!H40</f>
        <v>236027.35888533475</v>
      </c>
      <c r="N40" s="4">
        <f>'Low-end market'!H40</f>
        <v>107874.99310251765</v>
      </c>
      <c r="O40" s="11">
        <f t="shared" si="0"/>
        <v>647100.66589439963</v>
      </c>
      <c r="P40" s="4">
        <f t="shared" si="5"/>
        <v>352899.33410560037</v>
      </c>
      <c r="T40" s="10">
        <v>18.5</v>
      </c>
      <c r="U40" s="4">
        <f>'High-end market'!R40</f>
        <v>59608.60132186953</v>
      </c>
      <c r="V40" s="4">
        <f>'Medium-end market'!R40</f>
        <v>37161.811399040263</v>
      </c>
      <c r="W40" s="4">
        <f>'Low-end market'!R40</f>
        <v>16218.911210483289</v>
      </c>
      <c r="X40" s="11">
        <f t="shared" si="1"/>
        <v>112989.32393139308</v>
      </c>
      <c r="AC40" s="10">
        <v>18.5</v>
      </c>
      <c r="AD40" s="12">
        <f t="shared" si="2"/>
        <v>0.78143895336738978</v>
      </c>
      <c r="AE40" s="12">
        <f t="shared" si="3"/>
        <v>0.67678095737730393</v>
      </c>
      <c r="AF40" s="12">
        <f t="shared" si="4"/>
        <v>0.4097815502469806</v>
      </c>
    </row>
    <row r="41" spans="2:32" x14ac:dyDescent="0.3">
      <c r="B41" t="s">
        <v>64</v>
      </c>
      <c r="C41" s="40">
        <v>0.4</v>
      </c>
      <c r="D41" s="40">
        <v>0.35</v>
      </c>
      <c r="E41" s="40">
        <v>0.3</v>
      </c>
      <c r="F41" s="40">
        <v>0.25</v>
      </c>
      <c r="G41" s="40">
        <v>0.1</v>
      </c>
      <c r="K41" s="10">
        <v>19</v>
      </c>
      <c r="L41" s="4">
        <f>'High-end market'!H41</f>
        <v>304020.35127480293</v>
      </c>
      <c r="M41" s="4">
        <f>'Medium-end market'!H41</f>
        <v>239230.94521579158</v>
      </c>
      <c r="N41" s="4">
        <f>'Low-end market'!H41</f>
        <v>112553.35700554028</v>
      </c>
      <c r="O41" s="11">
        <f t="shared" si="0"/>
        <v>655804.65349613479</v>
      </c>
      <c r="P41" s="4">
        <f t="shared" si="5"/>
        <v>344195.34650386521</v>
      </c>
      <c r="T41" s="10">
        <v>19</v>
      </c>
      <c r="U41" s="4">
        <f>'High-end market'!R41</f>
        <v>59661.144988714012</v>
      </c>
      <c r="V41" s="4">
        <f>'Medium-end market'!R41</f>
        <v>37329.350559898048</v>
      </c>
      <c r="W41" s="4">
        <f>'Low-end market'!R41</f>
        <v>16437.88703925514</v>
      </c>
      <c r="X41" s="11">
        <f t="shared" si="1"/>
        <v>113428.38258786721</v>
      </c>
      <c r="AC41" s="10">
        <v>19</v>
      </c>
      <c r="AD41" s="12">
        <f t="shared" si="2"/>
        <v>0.78355760637835792</v>
      </c>
      <c r="AE41" s="12">
        <f t="shared" si="3"/>
        <v>0.6859668680022698</v>
      </c>
      <c r="AF41" s="12">
        <f t="shared" si="4"/>
        <v>0.42755311303149207</v>
      </c>
    </row>
    <row r="42" spans="2:32" x14ac:dyDescent="0.3">
      <c r="K42" s="10">
        <v>19.5</v>
      </c>
      <c r="L42" s="4">
        <f>'High-end market'!H42</f>
        <v>304762.1567713031</v>
      </c>
      <c r="M42" s="4">
        <f>'Medium-end market'!H42</f>
        <v>242189.75153418892</v>
      </c>
      <c r="N42" s="4">
        <f>'Low-end market'!H42</f>
        <v>117001.13252655933</v>
      </c>
      <c r="O42" s="11">
        <f t="shared" si="0"/>
        <v>663953.04083205131</v>
      </c>
      <c r="P42" s="4">
        <f t="shared" si="5"/>
        <v>336046.95916794869</v>
      </c>
      <c r="T42" s="10">
        <v>19.5</v>
      </c>
      <c r="U42" s="4">
        <f>'High-end market'!R42</f>
        <v>59708.63197273176</v>
      </c>
      <c r="V42" s="4">
        <f>'Medium-end market'!R42</f>
        <v>37484.149541593462</v>
      </c>
      <c r="W42" s="4">
        <f>'Low-end market'!R42</f>
        <v>16641.576408725628</v>
      </c>
      <c r="X42" s="11">
        <f t="shared" si="1"/>
        <v>113834.35792305085</v>
      </c>
      <c r="AC42" s="10">
        <v>19.5</v>
      </c>
      <c r="AD42" s="12">
        <f t="shared" si="2"/>
        <v>0.78546947621469854</v>
      </c>
      <c r="AE42" s="12">
        <f t="shared" si="3"/>
        <v>0.69445090045645574</v>
      </c>
      <c r="AF42" s="12">
        <f t="shared" si="4"/>
        <v>0.44444874653963662</v>
      </c>
    </row>
    <row r="43" spans="2:32" x14ac:dyDescent="0.3">
      <c r="K43" s="10">
        <v>20</v>
      </c>
      <c r="L43" s="4">
        <f>'High-end market'!H43</f>
        <v>305432.40471551626</v>
      </c>
      <c r="M43" s="4">
        <f>'Medium-end market'!H43</f>
        <v>244925.26554385724</v>
      </c>
      <c r="N43" s="4">
        <f>'Low-end market'!H43</f>
        <v>121230.25216024209</v>
      </c>
      <c r="O43" s="11">
        <f t="shared" si="0"/>
        <v>671587.92241961556</v>
      </c>
      <c r="P43" s="4">
        <f t="shared" si="5"/>
        <v>328412.07758038444</v>
      </c>
      <c r="T43" s="10">
        <v>20</v>
      </c>
      <c r="U43" s="4">
        <f>'High-end market'!R43</f>
        <v>59751.593608216856</v>
      </c>
      <c r="V43" s="4">
        <f>'Medium-end market'!R43</f>
        <v>37627.298700835818</v>
      </c>
      <c r="W43" s="4">
        <f>'Low-end market'!R43</f>
        <v>16831.511500557732</v>
      </c>
      <c r="X43" s="11">
        <f t="shared" si="1"/>
        <v>114210.40380961041</v>
      </c>
      <c r="AC43" s="10">
        <v>20</v>
      </c>
      <c r="AD43" s="12">
        <f t="shared" si="2"/>
        <v>0.78719691936988712</v>
      </c>
      <c r="AE43" s="12">
        <f t="shared" si="3"/>
        <v>0.70229466822611397</v>
      </c>
      <c r="AF43" s="12">
        <f t="shared" si="4"/>
        <v>0.46051377838648466</v>
      </c>
    </row>
  </sheetData>
  <conditionalFormatting sqref="C5:G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G1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7:G29">
    <cfRule type="colorScale" priority="1">
      <colorScale>
        <cfvo type="min"/>
        <cfvo type="max"/>
        <color rgb="FFFCFCFF"/>
        <color rgb="FF63BE7B"/>
      </colorScale>
    </cfRule>
  </conditionalFormatting>
  <conditionalFormatting sqref="C33:G35">
    <cfRule type="colorScale" priority="2">
      <colorScale>
        <cfvo type="min"/>
        <cfvo type="max"/>
        <color rgb="FFFCFCFF"/>
        <color rgb="FF63BE7B"/>
      </colorScale>
    </cfRule>
  </conditionalFormatting>
  <conditionalFormatting sqref="C39:G41">
    <cfRule type="colorScale" priority="3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93752-ABEE-49E2-A324-3B5CC6439012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95808</v>
      </c>
      <c r="M3" s="29">
        <f>F2*F3*F4*0.002</f>
        <v>192</v>
      </c>
      <c r="N3" s="31">
        <f>IF($F$6=1,J3^$F$7*LOG(L3)^$F$8,EXP(J3*$F$7+LOG(L3)*$F$8))</f>
        <v>4612.4131042035306</v>
      </c>
      <c r="O3" s="31">
        <f>IF($F$6=1,K3^$F$7*LOG(M3)^$F$8,EXP(K3*$F$7+LOG(M3)*$F$8))</f>
        <v>29.341433559529786</v>
      </c>
      <c r="P3" s="30">
        <f>N3/SUM($N3:$O3)</f>
        <v>0.99367880543427656</v>
      </c>
      <c r="Q3" s="30">
        <f>O3/SUM($N3:$O3)</f>
        <v>6.3211945657233991E-3</v>
      </c>
      <c r="R3" s="4">
        <f>$F$2*$F$3*$F$4*($F$5/2)*P3</f>
        <v>4769.6582660845279</v>
      </c>
      <c r="S3" s="4">
        <f>$F$2*$F$3*$F$4*($F$5/2)*Q3</f>
        <v>30.341733915472314</v>
      </c>
    </row>
    <row r="4" spans="2:19" x14ac:dyDescent="0.3">
      <c r="B4" t="s">
        <v>29</v>
      </c>
      <c r="F4" s="17">
        <f>'Total market'!G7</f>
        <v>0.6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95787.258266084536</v>
      </c>
      <c r="M4" s="15">
        <f>M3-($F$2*$F$3*$F$4*($F$5/2))*M3/SUM($L3:$M3)+S3</f>
        <v>212.74173391547231</v>
      </c>
      <c r="N4" s="31">
        <f t="shared" ref="N4:O43" si="0">IF($F$6=1,J4^$F$7*LOG(L4)^$F$8,EXP(J4*$F$7+LOG(L4)*$F$8))</f>
        <v>4611.8907296748484</v>
      </c>
      <c r="O4" s="31">
        <f t="shared" si="0"/>
        <v>32.955994768516902</v>
      </c>
      <c r="P4" s="30">
        <f t="shared" ref="P4:Q43" si="1">N4/SUM($N4:$O4)</f>
        <v>0.99290482620339515</v>
      </c>
      <c r="Q4" s="30">
        <f t="shared" si="1"/>
        <v>7.095173796604951E-3</v>
      </c>
      <c r="R4" s="4">
        <f t="shared" ref="R4:S43" si="2">$F$2*$F$3*$F$4*($F$5/2)*P4</f>
        <v>4765.9431657762971</v>
      </c>
      <c r="S4" s="4">
        <f t="shared" si="2"/>
        <v>34.056834223703767</v>
      </c>
    </row>
    <row r="5" spans="2:19" x14ac:dyDescent="0.3">
      <c r="B5" t="s">
        <v>40</v>
      </c>
      <c r="F5" s="17">
        <v>0.1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M20" si="3">L4-($F$2*$F$3*$F$4*($F$5/2))*L4/SUM($L4:$M4)+R4</f>
        <v>95763.8385185566</v>
      </c>
      <c r="M5" s="15">
        <f t="shared" si="3"/>
        <v>236.16148144340247</v>
      </c>
      <c r="N5" s="31">
        <f t="shared" si="0"/>
        <v>4611.3008334532215</v>
      </c>
      <c r="O5" s="31">
        <f t="shared" si="0"/>
        <v>37.011762283232876</v>
      </c>
      <c r="P5" s="30">
        <f t="shared" si="1"/>
        <v>0.99203759180972872</v>
      </c>
      <c r="Q5" s="30">
        <f t="shared" si="1"/>
        <v>7.9624081902712317E-3</v>
      </c>
      <c r="R5" s="4">
        <f t="shared" si="2"/>
        <v>4761.7804406866981</v>
      </c>
      <c r="S5" s="4">
        <f t="shared" si="2"/>
        <v>38.219559313301914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3"/>
        <v>95737.427033315456</v>
      </c>
      <c r="M6" s="15">
        <f t="shared" si="3"/>
        <v>262.57296668453426</v>
      </c>
      <c r="N6" s="31">
        <f t="shared" si="0"/>
        <v>4610.6354837514791</v>
      </c>
      <c r="O6" s="31">
        <f t="shared" si="0"/>
        <v>41.549175353828211</v>
      </c>
      <c r="P6" s="30">
        <f t="shared" si="1"/>
        <v>0.9910688894791595</v>
      </c>
      <c r="Q6" s="30">
        <f t="shared" si="1"/>
        <v>8.9311105208405052E-3</v>
      </c>
      <c r="R6" s="4">
        <f t="shared" si="2"/>
        <v>4757.1306694999657</v>
      </c>
      <c r="S6" s="4">
        <f t="shared" si="2"/>
        <v>42.869330500034422</v>
      </c>
    </row>
    <row r="7" spans="2:19" ht="14.4" customHeight="1" x14ac:dyDescent="0.3">
      <c r="B7" t="s">
        <v>42</v>
      </c>
      <c r="F7" s="1">
        <v>1.5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3"/>
        <v>95707.686351149649</v>
      </c>
      <c r="M7" s="15">
        <f t="shared" si="3"/>
        <v>292.31364885034196</v>
      </c>
      <c r="N7" s="31">
        <f t="shared" si="0"/>
        <v>4609.8861420397197</v>
      </c>
      <c r="O7" s="31">
        <f t="shared" si="0"/>
        <v>46.60967453370337</v>
      </c>
      <c r="P7" s="30">
        <f t="shared" si="1"/>
        <v>0.98999039699170133</v>
      </c>
      <c r="Q7" s="30">
        <f t="shared" si="1"/>
        <v>1.000960300829864E-2</v>
      </c>
      <c r="R7" s="4">
        <f t="shared" si="2"/>
        <v>4751.9539055601663</v>
      </c>
      <c r="S7" s="4">
        <f t="shared" si="2"/>
        <v>48.046094439833475</v>
      </c>
    </row>
    <row r="8" spans="2:19" ht="14.4" customHeight="1" x14ac:dyDescent="0.3">
      <c r="B8" t="s">
        <v>43</v>
      </c>
      <c r="F8" s="1">
        <v>6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3"/>
        <v>95674.255939152325</v>
      </c>
      <c r="M8" s="15">
        <f t="shared" si="3"/>
        <v>325.74406084765837</v>
      </c>
      <c r="N8" s="31">
        <f t="shared" si="0"/>
        <v>4609.0436776460756</v>
      </c>
      <c r="O8" s="31">
        <f t="shared" si="0"/>
        <v>52.235822275088992</v>
      </c>
      <c r="P8" s="30">
        <f t="shared" si="1"/>
        <v>0.98879367300845777</v>
      </c>
      <c r="Q8" s="30">
        <f t="shared" si="1"/>
        <v>1.1206326991542226E-2</v>
      </c>
      <c r="R8" s="4">
        <f t="shared" si="2"/>
        <v>4746.2096304405977</v>
      </c>
      <c r="S8" s="4">
        <f t="shared" si="2"/>
        <v>53.790369559402684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3"/>
        <v>95636.752772635315</v>
      </c>
      <c r="M9" s="15">
        <f t="shared" si="3"/>
        <v>363.24722736467811</v>
      </c>
      <c r="N9" s="31">
        <f t="shared" si="0"/>
        <v>4608.0983800112253</v>
      </c>
      <c r="O9" s="31">
        <f t="shared" si="0"/>
        <v>58.472021410788969</v>
      </c>
      <c r="P9" s="30">
        <f t="shared" si="1"/>
        <v>0.98747002265454487</v>
      </c>
      <c r="Q9" s="30">
        <f t="shared" si="1"/>
        <v>1.252997734545506E-2</v>
      </c>
      <c r="R9" s="4">
        <f t="shared" si="2"/>
        <v>4739.8561087418157</v>
      </c>
      <c r="S9" s="4">
        <f t="shared" si="2"/>
        <v>60.14389125818429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3"/>
        <v>95594.771242745366</v>
      </c>
      <c r="M10" s="15">
        <f t="shared" si="3"/>
        <v>405.22875725462848</v>
      </c>
      <c r="N10" s="31">
        <f t="shared" si="0"/>
        <v>4607.0399535577562</v>
      </c>
      <c r="O10" s="31">
        <f t="shared" si="0"/>
        <v>65.3663236821303</v>
      </c>
      <c r="P10" s="30">
        <f t="shared" si="1"/>
        <v>0.98601013700359463</v>
      </c>
      <c r="Q10" s="30">
        <f t="shared" si="1"/>
        <v>1.3989862996405335E-2</v>
      </c>
      <c r="R10" s="4">
        <f t="shared" si="2"/>
        <v>4732.8486576172545</v>
      </c>
      <c r="S10" s="4">
        <f t="shared" si="2"/>
        <v>67.151342382745611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3"/>
        <v>95547.881338225357</v>
      </c>
      <c r="M11" s="15">
        <f t="shared" si="3"/>
        <v>452.11866177464265</v>
      </c>
      <c r="N11" s="31">
        <f t="shared" si="0"/>
        <v>4605.8574685792237</v>
      </c>
      <c r="O11" s="31">
        <f t="shared" si="0"/>
        <v>72.97410288494936</v>
      </c>
      <c r="P11" s="30">
        <f t="shared" si="1"/>
        <v>0.9844033490476527</v>
      </c>
      <c r="Q11" s="30">
        <f t="shared" si="1"/>
        <v>1.559665095234731E-2</v>
      </c>
      <c r="R11" s="4">
        <f t="shared" si="2"/>
        <v>4725.1360754287325</v>
      </c>
      <c r="S11" s="4">
        <f t="shared" si="2"/>
        <v>74.863924571267091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3"/>
        <v>95495.623346742825</v>
      </c>
      <c r="M12" s="15">
        <f t="shared" si="3"/>
        <v>504.37665325717762</v>
      </c>
      <c r="N12" s="31">
        <f t="shared" si="0"/>
        <v>4604.5392237348233</v>
      </c>
      <c r="O12" s="31">
        <f t="shared" si="0"/>
        <v>81.364719844718508</v>
      </c>
      <c r="P12" s="30">
        <f t="shared" si="1"/>
        <v>0.98263628089171529</v>
      </c>
      <c r="Q12" s="30">
        <f t="shared" si="1"/>
        <v>1.7363719108284652E-2</v>
      </c>
      <c r="R12" s="4">
        <f t="shared" si="2"/>
        <v>4716.6541482802331</v>
      </c>
      <c r="S12" s="4">
        <f t="shared" si="2"/>
        <v>83.34585171976633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3"/>
        <v>95437.496327685905</v>
      </c>
      <c r="M13" s="15">
        <f t="shared" si="3"/>
        <v>562.50367231408507</v>
      </c>
      <c r="N13" s="31">
        <f t="shared" si="0"/>
        <v>4603.0724504927521</v>
      </c>
      <c r="O13" s="31">
        <f t="shared" si="0"/>
        <v>90.632614140401543</v>
      </c>
      <c r="P13" s="30">
        <f t="shared" si="1"/>
        <v>0.98069060307531597</v>
      </c>
      <c r="Q13" s="30">
        <f t="shared" si="1"/>
        <v>1.9309396924684089E-2</v>
      </c>
      <c r="R13" s="4">
        <f t="shared" si="2"/>
        <v>4707.3148947615164</v>
      </c>
      <c r="S13" s="4">
        <f t="shared" si="2"/>
        <v>92.685105238483629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si="3"/>
        <v>95372.93640606312</v>
      </c>
      <c r="M14" s="15">
        <f t="shared" si="3"/>
        <v>627.06359393686444</v>
      </c>
      <c r="N14" s="31">
        <f t="shared" si="0"/>
        <v>4601.4427591933854</v>
      </c>
      <c r="O14" s="31">
        <f t="shared" si="0"/>
        <v>100.91427148956848</v>
      </c>
      <c r="P14" s="30">
        <f t="shared" si="1"/>
        <v>0.97853964068846722</v>
      </c>
      <c r="Q14" s="30">
        <f t="shared" si="1"/>
        <v>2.146035931153276E-2</v>
      </c>
      <c r="R14" s="4">
        <f t="shared" si="2"/>
        <v>4696.9902753046426</v>
      </c>
      <c r="S14" s="4">
        <f t="shared" si="2"/>
        <v>103.00972469535725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3"/>
        <v>95301.279861064613</v>
      </c>
      <c r="M15" s="15">
        <f t="shared" si="3"/>
        <v>698.72013893537849</v>
      </c>
      <c r="N15" s="31">
        <f t="shared" si="0"/>
        <v>4599.633198670268</v>
      </c>
      <c r="O15" s="31">
        <f t="shared" si="0"/>
        <v>112.41196372745111</v>
      </c>
      <c r="P15" s="30">
        <f t="shared" si="1"/>
        <v>0.97614369984725491</v>
      </c>
      <c r="Q15" s="30">
        <f t="shared" si="1"/>
        <v>2.3856300152745227E-2</v>
      </c>
      <c r="R15" s="4">
        <f t="shared" si="2"/>
        <v>4685.489759266824</v>
      </c>
      <c r="S15" s="4">
        <f t="shared" si="2"/>
        <v>114.51024073317708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3"/>
        <v>95221.705627278207</v>
      </c>
      <c r="M16" s="15">
        <f t="shared" si="3"/>
        <v>778.29437272178666</v>
      </c>
      <c r="N16" s="31">
        <f t="shared" si="0"/>
        <v>4597.6227914960273</v>
      </c>
      <c r="O16" s="31">
        <f t="shared" si="0"/>
        <v>125.42409989767954</v>
      </c>
      <c r="P16" s="30">
        <f t="shared" si="1"/>
        <v>0.97344423996165996</v>
      </c>
      <c r="Q16" s="30">
        <f t="shared" si="1"/>
        <v>2.6555760038340124E-2</v>
      </c>
      <c r="R16" s="4">
        <f t="shared" si="2"/>
        <v>4672.5323518159676</v>
      </c>
      <c r="S16" s="4">
        <f t="shared" si="2"/>
        <v>127.4676481840326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3"/>
        <v>95133.152697730271</v>
      </c>
      <c r="M17" s="15">
        <f t="shared" si="3"/>
        <v>866.84730226972988</v>
      </c>
      <c r="N17" s="31">
        <f t="shared" si="0"/>
        <v>4595.3844276480249</v>
      </c>
      <c r="O17" s="31">
        <f t="shared" si="0"/>
        <v>140.38118712976276</v>
      </c>
      <c r="P17" s="30">
        <f t="shared" si="1"/>
        <v>0.97035723501777438</v>
      </c>
      <c r="Q17" s="30">
        <f t="shared" si="1"/>
        <v>2.9642764982225529E-2</v>
      </c>
      <c r="R17" s="4">
        <f t="shared" si="2"/>
        <v>4657.7147280853169</v>
      </c>
      <c r="S17" s="4">
        <f t="shared" si="2"/>
        <v>142.28527191468254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3"/>
        <v>95034.209790929075</v>
      </c>
      <c r="M18" s="15">
        <f t="shared" si="3"/>
        <v>965.79020907092593</v>
      </c>
      <c r="N18" s="31">
        <f t="shared" si="0"/>
        <v>4592.8820449957466</v>
      </c>
      <c r="O18" s="31">
        <f t="shared" si="0"/>
        <v>157.88682627935466</v>
      </c>
      <c r="P18" s="30">
        <f t="shared" si="1"/>
        <v>0.96676604765304475</v>
      </c>
      <c r="Q18" s="30">
        <f t="shared" si="1"/>
        <v>3.3233952346955156E-2</v>
      </c>
      <c r="R18" s="4">
        <f t="shared" si="2"/>
        <v>4640.4770287346146</v>
      </c>
      <c r="S18" s="4">
        <f t="shared" si="2"/>
        <v>159.52297126538474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3"/>
        <v>94922.976330117235</v>
      </c>
      <c r="M19" s="15">
        <f t="shared" si="3"/>
        <v>1077.0236698827644</v>
      </c>
      <c r="N19" s="31">
        <f t="shared" si="0"/>
        <v>4590.06706530887</v>
      </c>
      <c r="O19" s="31">
        <f t="shared" si="0"/>
        <v>178.76511493296141</v>
      </c>
      <c r="P19" s="30">
        <f t="shared" si="1"/>
        <v>0.96251385912181631</v>
      </c>
      <c r="Q19" s="30">
        <f t="shared" si="1"/>
        <v>3.7486140878183742E-2</v>
      </c>
      <c r="R19" s="4">
        <f t="shared" si="2"/>
        <v>4620.0665237847179</v>
      </c>
      <c r="S19" s="4">
        <f t="shared" si="2"/>
        <v>179.93347621528196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3"/>
        <v>94796.894037396094</v>
      </c>
      <c r="M20" s="15">
        <f t="shared" si="3"/>
        <v>1203.105962603908</v>
      </c>
      <c r="N20" s="31">
        <f t="shared" si="0"/>
        <v>4586.8740575579777</v>
      </c>
      <c r="O20" s="31">
        <f t="shared" si="0"/>
        <v>204.11804995961131</v>
      </c>
      <c r="P20" s="30">
        <f t="shared" si="1"/>
        <v>0.95739545267892889</v>
      </c>
      <c r="Q20" s="30">
        <f t="shared" si="1"/>
        <v>4.2604547321071107E-2</v>
      </c>
      <c r="R20" s="4">
        <f t="shared" si="2"/>
        <v>4595.4981728588591</v>
      </c>
      <c r="S20" s="4">
        <f t="shared" si="2"/>
        <v>204.50182714114132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ref="L21:M30" si="4">L20-($F$2*$F$3*$F$4*($F$5/2))*L20/SUM($L20:$M20)+R20</f>
        <v>94652.547508385149</v>
      </c>
      <c r="M21" s="15">
        <f t="shared" si="4"/>
        <v>1347.4524916148539</v>
      </c>
      <c r="N21" s="31">
        <f t="shared" si="0"/>
        <v>4583.2155713506972</v>
      </c>
      <c r="O21" s="31">
        <f t="shared" si="0"/>
        <v>235.39689360190158</v>
      </c>
      <c r="P21" s="30">
        <f t="shared" si="1"/>
        <v>0.95114840728238192</v>
      </c>
      <c r="Q21" s="30">
        <f t="shared" si="1"/>
        <v>4.8851592717617971E-2</v>
      </c>
      <c r="R21" s="4">
        <f t="shared" si="2"/>
        <v>4565.5123549554337</v>
      </c>
      <c r="S21" s="4">
        <f t="shared" si="2"/>
        <v>234.48764504456625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4"/>
        <v>94485.432487921324</v>
      </c>
      <c r="M22" s="15">
        <f t="shared" si="4"/>
        <v>1514.5675120786775</v>
      </c>
      <c r="N22" s="31">
        <f t="shared" si="0"/>
        <v>4578.9760841455527</v>
      </c>
      <c r="O22" s="31">
        <f t="shared" si="0"/>
        <v>274.48799316797988</v>
      </c>
      <c r="P22" s="30">
        <f t="shared" si="1"/>
        <v>0.94344493153848308</v>
      </c>
      <c r="Q22" s="30">
        <f t="shared" si="1"/>
        <v>5.6555068461516922E-2</v>
      </c>
      <c r="R22" s="4">
        <f t="shared" si="2"/>
        <v>4528.5356713847186</v>
      </c>
      <c r="S22" s="4">
        <f t="shared" si="2"/>
        <v>271.4643286152812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4"/>
        <v>94289.696534909977</v>
      </c>
      <c r="M23" s="15">
        <f t="shared" si="4"/>
        <v>1710.3034650900247</v>
      </c>
      <c r="N23" s="31">
        <f t="shared" si="0"/>
        <v>4574.0051449472676</v>
      </c>
      <c r="O23" s="31">
        <f t="shared" si="0"/>
        <v>323.80422059022993</v>
      </c>
      <c r="P23" s="30">
        <f t="shared" si="1"/>
        <v>0.93388794940272346</v>
      </c>
      <c r="Q23" s="30">
        <f t="shared" si="1"/>
        <v>6.6112050597276539E-2</v>
      </c>
      <c r="R23" s="4">
        <f t="shared" si="2"/>
        <v>4482.6621571330725</v>
      </c>
      <c r="S23" s="4">
        <f t="shared" si="2"/>
        <v>317.33784286692742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4"/>
        <v>94057.873865297559</v>
      </c>
      <c r="M24" s="15">
        <f t="shared" si="4"/>
        <v>1942.1261347024511</v>
      </c>
      <c r="N24" s="31">
        <f t="shared" si="0"/>
        <v>4568.1102148792625</v>
      </c>
      <c r="O24" s="31">
        <f t="shared" si="0"/>
        <v>386.3551273994255</v>
      </c>
      <c r="P24" s="30">
        <f t="shared" si="1"/>
        <v>0.92201880511657175</v>
      </c>
      <c r="Q24" s="30">
        <f t="shared" si="1"/>
        <v>7.7981194883428265E-2</v>
      </c>
      <c r="R24" s="4">
        <f t="shared" si="2"/>
        <v>4425.6902645595446</v>
      </c>
      <c r="S24" s="4">
        <f t="shared" si="2"/>
        <v>374.30973544045565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4"/>
        <v>93780.67043659222</v>
      </c>
      <c r="M25" s="15">
        <f t="shared" si="4"/>
        <v>2219.329563407784</v>
      </c>
      <c r="N25" s="31">
        <f t="shared" si="0"/>
        <v>4561.0505589468366</v>
      </c>
      <c r="O25" s="31">
        <f t="shared" si="0"/>
        <v>465.73872543275962</v>
      </c>
      <c r="P25" s="30">
        <f t="shared" si="1"/>
        <v>0.90734866749238707</v>
      </c>
      <c r="Q25" s="30">
        <f t="shared" si="1"/>
        <v>9.2651332507612927E-2</v>
      </c>
      <c r="R25" s="4">
        <f t="shared" si="2"/>
        <v>4355.2736039634583</v>
      </c>
      <c r="S25" s="4">
        <f t="shared" si="2"/>
        <v>444.72639603654204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4"/>
        <v>93446.910518726072</v>
      </c>
      <c r="M26" s="15">
        <f t="shared" si="4"/>
        <v>2553.0894812739371</v>
      </c>
      <c r="N26" s="31">
        <f t="shared" si="0"/>
        <v>4552.5349416857125</v>
      </c>
      <c r="O26" s="31">
        <f t="shared" si="0"/>
        <v>565.9561948248105</v>
      </c>
      <c r="P26" s="30">
        <f t="shared" si="1"/>
        <v>0.88942909546373761</v>
      </c>
      <c r="Q26" s="30">
        <f t="shared" si="1"/>
        <v>0.11057090453626245</v>
      </c>
      <c r="R26" s="4">
        <f t="shared" si="2"/>
        <v>4269.2596582259403</v>
      </c>
      <c r="S26" s="4">
        <f t="shared" si="2"/>
        <v>530.74034177405974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4"/>
        <v>93043.824651015719</v>
      </c>
      <c r="M27" s="15">
        <f t="shared" si="4"/>
        <v>2956.1753489842999</v>
      </c>
      <c r="N27" s="31">
        <f t="shared" si="0"/>
        <v>4542.2276632628491</v>
      </c>
      <c r="O27" s="31">
        <f t="shared" si="0"/>
        <v>690.91412455524278</v>
      </c>
      <c r="P27" s="30">
        <f t="shared" si="1"/>
        <v>0.86797336044599838</v>
      </c>
      <c r="Q27" s="30">
        <f t="shared" si="1"/>
        <v>0.1320266395540016</v>
      </c>
      <c r="R27" s="4">
        <f t="shared" si="2"/>
        <v>4166.2721301407919</v>
      </c>
      <c r="S27" s="4">
        <f t="shared" si="2"/>
        <v>633.72786985920766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4"/>
        <v>92557.905548605719</v>
      </c>
      <c r="M28" s="15">
        <f t="shared" si="4"/>
        <v>3442.0944513942927</v>
      </c>
      <c r="N28" s="31">
        <f t="shared" si="0"/>
        <v>4529.7687885637042</v>
      </c>
      <c r="O28" s="31">
        <f t="shared" si="0"/>
        <v>843.49627071061138</v>
      </c>
      <c r="P28" s="30">
        <f t="shared" si="1"/>
        <v>0.84301979124317949</v>
      </c>
      <c r="Q28" s="30">
        <f t="shared" si="1"/>
        <v>0.15698020875682048</v>
      </c>
      <c r="R28" s="4">
        <f t="shared" si="2"/>
        <v>4046.4949979672615</v>
      </c>
      <c r="S28" s="4">
        <f t="shared" si="2"/>
        <v>753.50500203273828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4"/>
        <v>91976.505269142697</v>
      </c>
      <c r="M29" s="15">
        <f t="shared" si="4"/>
        <v>4023.4947308573164</v>
      </c>
      <c r="N29" s="31">
        <f t="shared" si="0"/>
        <v>4514.813328200974</v>
      </c>
      <c r="O29" s="31">
        <f t="shared" si="0"/>
        <v>1024.2427843397159</v>
      </c>
      <c r="P29" s="30">
        <f t="shared" si="1"/>
        <v>0.81508712612230438</v>
      </c>
      <c r="Q29" s="30">
        <f t="shared" si="1"/>
        <v>0.1849128738776957</v>
      </c>
      <c r="R29" s="4">
        <f t="shared" si="2"/>
        <v>3912.4182053870609</v>
      </c>
      <c r="S29" s="4">
        <f t="shared" si="2"/>
        <v>887.58179461293935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si="4"/>
        <v>91290.098211072618</v>
      </c>
      <c r="M30" s="15">
        <f t="shared" si="4"/>
        <v>4709.90178892739</v>
      </c>
      <c r="N30" s="31">
        <f t="shared" si="0"/>
        <v>4497.0881450642655</v>
      </c>
      <c r="O30" s="31">
        <f t="shared" si="0"/>
        <v>1230.0257080130025</v>
      </c>
      <c r="P30" s="30">
        <f t="shared" si="1"/>
        <v>0.78522764876551387</v>
      </c>
      <c r="Q30" s="30">
        <f t="shared" si="1"/>
        <v>0.21477235123448618</v>
      </c>
      <c r="R30" s="4">
        <f t="shared" si="2"/>
        <v>3769.0927140744666</v>
      </c>
      <c r="S30" s="4">
        <f t="shared" si="2"/>
        <v>1030.9072859255336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90494.686014593448</v>
      </c>
      <c r="M31" s="15">
        <f>M30-($F$2*$F$3*$F$4*($F$5/2))*M30/SUM($L30:$M30)+S30</f>
        <v>5505.3139854065548</v>
      </c>
      <c r="N31" s="31">
        <f t="shared" si="0"/>
        <v>4476.4541247380566</v>
      </c>
      <c r="O31" s="31">
        <f t="shared" si="0"/>
        <v>1453.5213368885509</v>
      </c>
      <c r="P31" s="30">
        <f t="shared" si="1"/>
        <v>0.75488577544807478</v>
      </c>
      <c r="Q31" s="30">
        <f t="shared" si="1"/>
        <v>0.24511422455192527</v>
      </c>
      <c r="R31" s="4">
        <f t="shared" si="2"/>
        <v>3623.451722150759</v>
      </c>
      <c r="S31" s="4">
        <f t="shared" si="2"/>
        <v>1176.5482778492412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5">L31-($F$2*$F$3*$F$4*($F$5/2))*L31/SUM($L31:$M31)+R31</f>
        <v>89593.403436014531</v>
      </c>
      <c r="M32" s="15">
        <f t="shared" si="5"/>
        <v>6406.5965639854685</v>
      </c>
      <c r="N32" s="31">
        <f t="shared" si="0"/>
        <v>4452.9501520809335</v>
      </c>
      <c r="O32" s="31">
        <f t="shared" si="0"/>
        <v>1684.3180845895283</v>
      </c>
      <c r="P32" s="30">
        <f t="shared" si="1"/>
        <v>0.72555899145394198</v>
      </c>
      <c r="Q32" s="30">
        <f t="shared" si="1"/>
        <v>0.27444100854605796</v>
      </c>
      <c r="R32" s="4">
        <f t="shared" si="2"/>
        <v>3482.6831589789217</v>
      </c>
      <c r="S32" s="4">
        <f t="shared" si="2"/>
        <v>1317.3168410210783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5"/>
        <v>88596.416423192728</v>
      </c>
      <c r="M33" s="15">
        <f t="shared" si="5"/>
        <v>7403.5835768072729</v>
      </c>
      <c r="N33" s="31">
        <f t="shared" si="0"/>
        <v>4426.795177665661</v>
      </c>
      <c r="O33" s="31">
        <f t="shared" si="0"/>
        <v>1911.7326486463166</v>
      </c>
      <c r="P33" s="30">
        <f t="shared" si="1"/>
        <v>0.69839484797866014</v>
      </c>
      <c r="Q33" s="30">
        <f t="shared" si="1"/>
        <v>0.30160515202133981</v>
      </c>
      <c r="R33" s="4">
        <f t="shared" si="2"/>
        <v>3352.2952702975685</v>
      </c>
      <c r="S33" s="4">
        <f t="shared" si="2"/>
        <v>1447.704729702431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5"/>
        <v>87518.890872330667</v>
      </c>
      <c r="M34" s="15">
        <f t="shared" si="5"/>
        <v>8481.1091276693405</v>
      </c>
      <c r="N34" s="31">
        <f t="shared" si="0"/>
        <v>4398.3409844049784</v>
      </c>
      <c r="O34" s="31">
        <f t="shared" si="0"/>
        <v>2128.1204592180366</v>
      </c>
      <c r="P34" s="30">
        <f t="shared" si="1"/>
        <v>0.67392430375921142</v>
      </c>
      <c r="Q34" s="30">
        <f t="shared" si="1"/>
        <v>0.32607569624078853</v>
      </c>
      <c r="R34" s="4">
        <f t="shared" si="2"/>
        <v>3234.8366580442148</v>
      </c>
      <c r="S34" s="4">
        <f t="shared" si="2"/>
        <v>1565.163341955785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5"/>
        <v>86377.78298675835</v>
      </c>
      <c r="M35" s="15">
        <f t="shared" si="5"/>
        <v>9622.2170132416595</v>
      </c>
      <c r="N35" s="31">
        <f t="shared" si="0"/>
        <v>4367.99282436883</v>
      </c>
      <c r="O35" s="31">
        <f t="shared" si="0"/>
        <v>2330.7828678109909</v>
      </c>
      <c r="P35" s="30">
        <f t="shared" si="1"/>
        <v>0.6520583797824494</v>
      </c>
      <c r="Q35" s="30">
        <f t="shared" si="1"/>
        <v>0.3479416202175506</v>
      </c>
      <c r="R35" s="4">
        <f t="shared" si="2"/>
        <v>3129.8802229557573</v>
      </c>
      <c r="S35" s="4">
        <f t="shared" si="2"/>
        <v>1670.1197770442429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5"/>
        <v>85188.774060376192</v>
      </c>
      <c r="M36" s="15">
        <f t="shared" si="5"/>
        <v>10811.225939623821</v>
      </c>
      <c r="N36" s="31">
        <f t="shared" si="0"/>
        <v>4336.1308621850658</v>
      </c>
      <c r="O36" s="31">
        <f t="shared" si="0"/>
        <v>2521.3290127748742</v>
      </c>
      <c r="P36" s="30">
        <f t="shared" si="1"/>
        <v>0.6323231839851482</v>
      </c>
      <c r="Q36" s="30">
        <f t="shared" si="1"/>
        <v>0.36767681601485175</v>
      </c>
      <c r="R36" s="4">
        <f t="shared" si="2"/>
        <v>3035.1512831287114</v>
      </c>
      <c r="S36" s="4">
        <f t="shared" si="2"/>
        <v>1764.8487168712884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5"/>
        <v>83964.486640486095</v>
      </c>
      <c r="M37" s="15">
        <f t="shared" si="5"/>
        <v>12035.51335951392</v>
      </c>
      <c r="N37" s="31">
        <f t="shared" si="0"/>
        <v>4303.0624259506449</v>
      </c>
      <c r="O37" s="31">
        <f t="shared" si="0"/>
        <v>2703.0781990001406</v>
      </c>
      <c r="P37" s="30">
        <f t="shared" si="1"/>
        <v>0.61418442139546292</v>
      </c>
      <c r="Q37" s="30">
        <f t="shared" si="1"/>
        <v>0.38581557860453713</v>
      </c>
      <c r="R37" s="4">
        <f t="shared" si="2"/>
        <v>2948.085222698222</v>
      </c>
      <c r="S37" s="4">
        <f t="shared" si="2"/>
        <v>1851.9147773017783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5"/>
        <v>82714.34753116002</v>
      </c>
      <c r="M38" s="15">
        <f t="shared" si="5"/>
        <v>13285.65246884</v>
      </c>
      <c r="N38" s="31">
        <f t="shared" si="0"/>
        <v>4269.0163989045468</v>
      </c>
      <c r="O38" s="31">
        <f t="shared" si="0"/>
        <v>2878.4999319782246</v>
      </c>
      <c r="P38" s="30">
        <f t="shared" si="1"/>
        <v>0.597272703030997</v>
      </c>
      <c r="Q38" s="30">
        <f t="shared" si="1"/>
        <v>0.402727296969003</v>
      </c>
      <c r="R38" s="4">
        <f t="shared" si="2"/>
        <v>2866.9089745487854</v>
      </c>
      <c r="S38" s="4">
        <f t="shared" si="2"/>
        <v>1933.0910254512144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5"/>
        <v>81445.539129150813</v>
      </c>
      <c r="M39" s="15">
        <f t="shared" si="5"/>
        <v>14554.460870849214</v>
      </c>
      <c r="N39" s="31">
        <f t="shared" si="0"/>
        <v>4234.1668283806011</v>
      </c>
      <c r="O39" s="31">
        <f t="shared" si="0"/>
        <v>3048.4778057386325</v>
      </c>
      <c r="P39" s="30">
        <f t="shared" si="1"/>
        <v>0.58140511326661537</v>
      </c>
      <c r="Q39" s="30">
        <f t="shared" si="1"/>
        <v>0.41859488673338474</v>
      </c>
      <c r="R39" s="4">
        <f t="shared" si="2"/>
        <v>2790.7445436797539</v>
      </c>
      <c r="S39" s="4">
        <f t="shared" si="2"/>
        <v>2009.2554563202468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5"/>
        <v>80164.006716373027</v>
      </c>
      <c r="M40" s="15">
        <f t="shared" si="5"/>
        <v>15835.993283627</v>
      </c>
      <c r="N40" s="31">
        <f t="shared" si="0"/>
        <v>4198.6589798651403</v>
      </c>
      <c r="O40" s="31">
        <f t="shared" si="0"/>
        <v>3213.0888497756387</v>
      </c>
      <c r="P40" s="30">
        <f t="shared" si="1"/>
        <v>0.56648702524309091</v>
      </c>
      <c r="Q40" s="30">
        <f t="shared" si="1"/>
        <v>0.43351297475690909</v>
      </c>
      <c r="R40" s="4">
        <f t="shared" si="2"/>
        <v>2719.1377211668364</v>
      </c>
      <c r="S40" s="4">
        <f t="shared" si="2"/>
        <v>2080.8622788331636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5"/>
        <v>78874.944101721208</v>
      </c>
      <c r="M41" s="15">
        <f t="shared" si="5"/>
        <v>17125.055898278813</v>
      </c>
      <c r="N41" s="31">
        <f t="shared" si="0"/>
        <v>4162.6219488666629</v>
      </c>
      <c r="O41" s="31">
        <f t="shared" si="0"/>
        <v>3372.2960163349949</v>
      </c>
      <c r="P41" s="30">
        <f t="shared" si="1"/>
        <v>0.55244422939848936</v>
      </c>
      <c r="Q41" s="30">
        <f t="shared" si="1"/>
        <v>0.44755577060151069</v>
      </c>
      <c r="R41" s="4">
        <f t="shared" si="2"/>
        <v>2651.7323011127492</v>
      </c>
      <c r="S41" s="4">
        <f t="shared" si="2"/>
        <v>2148.2676988872513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5"/>
        <v>77582.929197747901</v>
      </c>
      <c r="M42" s="15">
        <f t="shared" si="5"/>
        <v>18417.070802252125</v>
      </c>
      <c r="N42" s="31">
        <f t="shared" si="0"/>
        <v>4126.1719397711704</v>
      </c>
      <c r="O42" s="31">
        <f t="shared" si="0"/>
        <v>3526.1113501515924</v>
      </c>
      <c r="P42" s="30">
        <f t="shared" si="1"/>
        <v>0.53920794401389927</v>
      </c>
      <c r="Q42" s="30">
        <f t="shared" si="1"/>
        <v>0.46079205598610068</v>
      </c>
      <c r="R42" s="4">
        <f t="shared" si="2"/>
        <v>2588.1981312667167</v>
      </c>
      <c r="S42" s="4">
        <f t="shared" si="2"/>
        <v>2211.8018687332833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76291.980869127219</v>
      </c>
      <c r="M43" s="23">
        <f>M42-($F$2*$F$3*$F$4*($F$5/2))*M42/SUM($L42:$M42)+S42</f>
        <v>19708.019130872803</v>
      </c>
      <c r="N43" s="32">
        <f t="shared" si="0"/>
        <v>4089.4134094435631</v>
      </c>
      <c r="O43" s="32">
        <f t="shared" si="0"/>
        <v>3674.5947808875353</v>
      </c>
      <c r="P43" s="33">
        <f t="shared" si="1"/>
        <v>0.52671420601234176</v>
      </c>
      <c r="Q43" s="33">
        <f t="shared" si="1"/>
        <v>0.47328579398765824</v>
      </c>
      <c r="R43" s="24">
        <f t="shared" si="2"/>
        <v>2528.2281888592406</v>
      </c>
      <c r="S43" s="24">
        <f t="shared" si="2"/>
        <v>2271.7718111407594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46C3-DE2A-4EBF-B44F-6F1C192A3E2A}">
  <dimension ref="B2:S43"/>
  <sheetViews>
    <sheetView topLeftCell="B1" zoomScaleNormal="100" workbookViewId="0">
      <selection activeCell="J3" sqref="J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'High - innovators'!M3</f>
        <v>45</v>
      </c>
      <c r="D3" s="4">
        <f>'High - Early adopters'!M3</f>
        <v>189</v>
      </c>
      <c r="E3" s="4">
        <f>'High - Early majority'!M3</f>
        <v>340</v>
      </c>
      <c r="F3" s="4">
        <f>'High - Late majority'!M3</f>
        <v>170</v>
      </c>
      <c r="G3" s="13">
        <f>'High - Laggards'!M3</f>
        <v>32</v>
      </c>
      <c r="H3" s="4">
        <f>SUM(C3:G3)</f>
        <v>776</v>
      </c>
      <c r="L3" s="10">
        <v>0</v>
      </c>
      <c r="M3" s="4">
        <f>'High - innovators'!S3</f>
        <v>297.93879882266259</v>
      </c>
      <c r="N3" s="4">
        <f>'High - Early adopters'!S3</f>
        <v>803.09943632827856</v>
      </c>
      <c r="O3" s="4">
        <f>'High - Early majority'!S3</f>
        <v>859.96375243733064</v>
      </c>
      <c r="P3" s="4">
        <f>'High - Late majority'!S3</f>
        <v>216.18919593501658</v>
      </c>
      <c r="Q3" s="13">
        <f>'High - Laggards'!S3</f>
        <v>6.6074158967134631</v>
      </c>
      <c r="R3" s="4">
        <f>SUM(M3:Q3)</f>
        <v>2183.7985994200017</v>
      </c>
      <c r="S3" s="4"/>
    </row>
    <row r="4" spans="2:19" x14ac:dyDescent="0.3">
      <c r="B4" s="10">
        <v>0.5</v>
      </c>
      <c r="C4" s="4">
        <f>'High - innovators'!M4</f>
        <v>330.56379882266259</v>
      </c>
      <c r="D4" s="4">
        <f>'High - Early adopters'!M4</f>
        <v>949.57443632827858</v>
      </c>
      <c r="E4" s="4">
        <f>'High - Early majority'!M4</f>
        <v>1137.0637524373305</v>
      </c>
      <c r="F4" s="4">
        <f>'High - Late majority'!M4</f>
        <v>358.9891959350166</v>
      </c>
      <c r="G4" s="13">
        <f>'High - Laggards'!M4</f>
        <v>35.087415896713466</v>
      </c>
      <c r="H4" s="4">
        <f t="shared" ref="H4:H43" si="0">SUM(C4:G4)</f>
        <v>2811.2785994200017</v>
      </c>
      <c r="L4" s="10">
        <v>0.5</v>
      </c>
      <c r="M4" s="4">
        <f>'High - innovators'!S4</f>
        <v>661.94495901437961</v>
      </c>
      <c r="N4" s="4">
        <f>'High - Early adopters'!S4</f>
        <v>1877.9204094732545</v>
      </c>
      <c r="O4" s="4">
        <f>'High - Early majority'!S4</f>
        <v>1898.3746463268844</v>
      </c>
      <c r="P4" s="4">
        <f>'High - Late majority'!S4</f>
        <v>417.08856683920561</v>
      </c>
      <c r="Q4" s="13">
        <f>'High - Laggards'!S4</f>
        <v>7.8982258803558105</v>
      </c>
      <c r="R4" s="4">
        <f t="shared" ref="R4:R43" si="1">SUM(M4:Q4)</f>
        <v>4863.2268075340808</v>
      </c>
      <c r="S4" s="4"/>
    </row>
    <row r="5" spans="2:19" x14ac:dyDescent="0.3">
      <c r="B5" s="10">
        <v>1</v>
      </c>
      <c r="C5" s="4">
        <f>'High - innovators'!M5</f>
        <v>901.60371316081</v>
      </c>
      <c r="D5" s="4">
        <f>'High - Early adopters'!M5</f>
        <v>2613.8405976276704</v>
      </c>
      <c r="E5" s="4">
        <f>'High - Early majority'!M5</f>
        <v>2825.0816045633087</v>
      </c>
      <c r="F5" s="4">
        <f>'High - Late majority'!M5</f>
        <v>718.63949142461956</v>
      </c>
      <c r="G5" s="13">
        <f>'High - Laggards'!M5</f>
        <v>39.126026028430793</v>
      </c>
      <c r="H5" s="4">
        <f t="shared" si="0"/>
        <v>7098.2914328048391</v>
      </c>
      <c r="L5" s="10">
        <v>1</v>
      </c>
      <c r="M5" s="4">
        <f>'High - innovators'!S5</f>
        <v>974.86051507753859</v>
      </c>
      <c r="N5" s="4">
        <f>'High - Early adopters'!S5</f>
        <v>3007.8753648293441</v>
      </c>
      <c r="O5" s="4">
        <f>'High - Early majority'!S5</f>
        <v>3221.8071645455107</v>
      </c>
      <c r="P5" s="4">
        <f>'High - Late majority'!S5</f>
        <v>723.44892768898535</v>
      </c>
      <c r="Q5" s="13">
        <f>'High - Laggards'!S5</f>
        <v>9.7097125452817306</v>
      </c>
      <c r="R5" s="4">
        <f t="shared" si="1"/>
        <v>7937.7016846866609</v>
      </c>
      <c r="S5" s="4"/>
    </row>
    <row r="6" spans="2:19" x14ac:dyDescent="0.3">
      <c r="B6" s="10">
        <v>1.5</v>
      </c>
      <c r="C6" s="4">
        <f>'High - innovators'!M6</f>
        <v>1628.5232071191258</v>
      </c>
      <c r="D6" s="4">
        <f>'High - Early adopters'!M6</f>
        <v>5033.6018279907885</v>
      </c>
      <c r="E6" s="4">
        <f>'High - Early majority'!M6</f>
        <v>5524.2486722646072</v>
      </c>
      <c r="F6" s="4">
        <f>'High - Late majority'!M6</f>
        <v>1327.1061004856658</v>
      </c>
      <c r="G6" s="13">
        <f>'High - Laggards'!M6</f>
        <v>44.53187571058514</v>
      </c>
      <c r="H6" s="4">
        <f t="shared" si="0"/>
        <v>13558.011683570772</v>
      </c>
      <c r="L6" s="10">
        <v>1.5</v>
      </c>
      <c r="M6" s="4">
        <f>'High - innovators'!S6</f>
        <v>1297.9580163514295</v>
      </c>
      <c r="N6" s="4">
        <f>'High - Early adopters'!S6</f>
        <v>4135.5950261062217</v>
      </c>
      <c r="O6" s="4">
        <f>'High - Early majority'!S6</f>
        <v>4697.8588378957475</v>
      </c>
      <c r="P6" s="4">
        <f>'High - Late majority'!S6</f>
        <v>1140.9905913275334</v>
      </c>
      <c r="Q6" s="13">
        <f>'High - Laggards'!S6</f>
        <v>12.339549114094284</v>
      </c>
      <c r="R6" s="4">
        <f t="shared" si="1"/>
        <v>11284.742020795027</v>
      </c>
      <c r="S6" s="4"/>
    </row>
    <row r="7" spans="2:19" x14ac:dyDescent="0.3">
      <c r="B7" s="10">
        <v>2</v>
      </c>
      <c r="C7" s="4">
        <f>'High - innovators'!M7</f>
        <v>2478.6373415127955</v>
      </c>
      <c r="D7" s="4">
        <f>'High - Early adopters'!M7</f>
        <v>8036.636442799082</v>
      </c>
      <c r="E7" s="4">
        <f>'High - Early majority'!M7</f>
        <v>9200.1215057914014</v>
      </c>
      <c r="F7" s="4">
        <f>'High - Late majority'!M7</f>
        <v>2255.7597157354926</v>
      </c>
      <c r="G7" s="13">
        <f>'High - Laggards'!M7</f>
        <v>51.972918496515057</v>
      </c>
      <c r="H7" s="4">
        <f t="shared" si="0"/>
        <v>22023.127924335287</v>
      </c>
      <c r="L7" s="10">
        <v>2</v>
      </c>
      <c r="M7" s="4">
        <f>'High - innovators'!S7</f>
        <v>1687.1183470795611</v>
      </c>
      <c r="N7" s="4">
        <f>'High - Early adopters'!S7</f>
        <v>5354.2034123940402</v>
      </c>
      <c r="O7" s="4">
        <f>'High - Early majority'!S7</f>
        <v>6322.3700687609298</v>
      </c>
      <c r="P7" s="4">
        <f>'High - Late majority'!S7</f>
        <v>1673.1453162102364</v>
      </c>
      <c r="Q7" s="13">
        <f>'High - Laggards'!S7</f>
        <v>16.307703975074634</v>
      </c>
      <c r="R7" s="4">
        <f t="shared" si="1"/>
        <v>15053.144848419844</v>
      </c>
      <c r="S7" s="4"/>
    </row>
    <row r="8" spans="2:19" x14ac:dyDescent="0.3">
      <c r="B8" s="10">
        <v>2.5</v>
      </c>
      <c r="C8" s="4">
        <f>'High - innovators'!M8</f>
        <v>3484.1304196763376</v>
      </c>
      <c r="D8" s="4">
        <f>'High - Early adopters'!M8</f>
        <v>11582.596655563328</v>
      </c>
      <c r="E8" s="4">
        <f>'High - Early majority'!M8</f>
        <v>13820.469095980923</v>
      </c>
      <c r="F8" s="4">
        <f>'High - Late majority'!M8</f>
        <v>3567.9834774280498</v>
      </c>
      <c r="G8" s="13">
        <f>'High - Laggards'!M8</f>
        <v>62.56360143697303</v>
      </c>
      <c r="H8" s="4">
        <f t="shared" si="0"/>
        <v>32517.743250085612</v>
      </c>
      <c r="L8" s="10">
        <v>2.5</v>
      </c>
      <c r="M8" s="4">
        <f>'High - innovators'!S8</f>
        <v>2184.6147252627206</v>
      </c>
      <c r="N8" s="4">
        <f>'High - Early adopters'!S8</f>
        <v>6764.9489407382234</v>
      </c>
      <c r="O8" s="4">
        <f>'High - Early majority'!S8</f>
        <v>8161.373374371844</v>
      </c>
      <c r="P8" s="4">
        <f>'High - Late majority'!S8</f>
        <v>2331.3918667877451</v>
      </c>
      <c r="Q8" s="13">
        <f>'High - Laggards'!S8</f>
        <v>22.552241510362013</v>
      </c>
      <c r="R8" s="4">
        <f t="shared" si="1"/>
        <v>19464.881148670895</v>
      </c>
      <c r="S8" s="4"/>
    </row>
    <row r="9" spans="2:19" x14ac:dyDescent="0.3">
      <c r="B9" s="10">
        <v>3</v>
      </c>
      <c r="C9" s="4">
        <f>'High - innovators'!M9</f>
        <v>4710.6092795280656</v>
      </c>
      <c r="D9" s="4">
        <f>'High - Early adopters'!M9</f>
        <v>15741.461348799803</v>
      </c>
      <c r="E9" s="4">
        <f>'High - Early majority'!M9</f>
        <v>19425.055687596294</v>
      </c>
      <c r="F9" s="4">
        <f>'High - Late majority'!M9</f>
        <v>5328.497987827307</v>
      </c>
      <c r="G9" s="13">
        <f>'High - Laggards'!M9</f>
        <v>78.233846789268014</v>
      </c>
      <c r="H9" s="4">
        <f t="shared" si="0"/>
        <v>45283.858150540742</v>
      </c>
      <c r="L9" s="10">
        <v>3</v>
      </c>
      <c r="M9" s="4">
        <f>'High - innovators'!S9</f>
        <v>2812.4748755123201</v>
      </c>
      <c r="N9" s="4">
        <f>'High - Early adopters'!S9</f>
        <v>8438.7211064151106</v>
      </c>
      <c r="O9" s="4">
        <f>'High - Early majority'!S9</f>
        <v>10289.614244928278</v>
      </c>
      <c r="P9" s="4">
        <f>'High - Late majority'!S9</f>
        <v>3134.4748624047488</v>
      </c>
      <c r="Q9" s="13">
        <f>'High - Laggards'!S9</f>
        <v>32.79373153828233</v>
      </c>
      <c r="R9" s="4">
        <f t="shared" si="1"/>
        <v>24708.078820798739</v>
      </c>
      <c r="S9" s="4"/>
    </row>
    <row r="10" spans="2:19" x14ac:dyDescent="0.3">
      <c r="B10" s="10">
        <v>3.5</v>
      </c>
      <c r="C10" s="4">
        <f>'High - innovators'!M10</f>
        <v>6227.6666031701679</v>
      </c>
      <c r="D10" s="4">
        <f>'High - Early adopters'!M10</f>
        <v>20638.353651734957</v>
      </c>
      <c r="E10" s="4">
        <f>'High - Early majority'!M10</f>
        <v>26121.034630319256</v>
      </c>
      <c r="F10" s="4">
        <f>'High - Late majority'!M10</f>
        <v>7610.4131721796866</v>
      </c>
      <c r="G10" s="13">
        <f>'High - Laggards'!M10</f>
        <v>102.42185518073086</v>
      </c>
      <c r="H10" s="4">
        <f t="shared" si="0"/>
        <v>60699.889912584797</v>
      </c>
      <c r="L10" s="10">
        <v>3.5</v>
      </c>
      <c r="M10" s="4">
        <f>'High - innovators'!S10</f>
        <v>3538.3036848676998</v>
      </c>
      <c r="N10" s="4">
        <f>'High - Early adopters'!S10</f>
        <v>10359.64233434535</v>
      </c>
      <c r="O10" s="4">
        <f>'High - Early majority'!S10</f>
        <v>12719.56426364638</v>
      </c>
      <c r="P10" s="4">
        <f>'High - Late majority'!S10</f>
        <v>4089.9894158540446</v>
      </c>
      <c r="Q10" s="13">
        <f>'High - Laggards'!S10</f>
        <v>50.118487535647674</v>
      </c>
      <c r="R10" s="4">
        <f t="shared" si="1"/>
        <v>30757.618186249125</v>
      </c>
      <c r="S10" s="4"/>
    </row>
    <row r="11" spans="2:19" x14ac:dyDescent="0.3">
      <c r="B11" s="10">
        <v>4</v>
      </c>
      <c r="C11" s="4">
        <f>'High - innovators'!M11</f>
        <v>8053.3619721660707</v>
      </c>
      <c r="D11" s="4">
        <f>'High - Early adopters'!M11</f>
        <v>26354.366414439941</v>
      </c>
      <c r="E11" s="4">
        <f>'High - Early majority'!M11</f>
        <v>34008.207487356573</v>
      </c>
      <c r="F11" s="4">
        <f>'High - Late majority'!M11</f>
        <v>10482.736480484982</v>
      </c>
      <c r="G11" s="13">
        <f>'High - Laggards'!M11</f>
        <v>141.27393864649815</v>
      </c>
      <c r="H11" s="4">
        <f t="shared" si="0"/>
        <v>79039.946293094064</v>
      </c>
      <c r="L11" s="10">
        <v>4</v>
      </c>
      <c r="M11" s="4">
        <f>'High - innovators'!S11</f>
        <v>4247.8204642487899</v>
      </c>
      <c r="N11" s="4">
        <f>'High - Early adopters'!S11</f>
        <v>12350.288205754005</v>
      </c>
      <c r="O11" s="4">
        <f>'High - Early majority'!S11</f>
        <v>15305.048177951645</v>
      </c>
      <c r="P11" s="4">
        <f>'High - Late majority'!S11</f>
        <v>5155.3456061304696</v>
      </c>
      <c r="Q11" s="13">
        <f>'High - Laggards'!S11</f>
        <v>79.484651301514702</v>
      </c>
      <c r="R11" s="4">
        <f t="shared" si="1"/>
        <v>37137.987105386426</v>
      </c>
      <c r="S11" s="4"/>
    </row>
    <row r="12" spans="2:19" x14ac:dyDescent="0.3">
      <c r="B12" s="10">
        <v>4.5</v>
      </c>
      <c r="C12" s="4">
        <f>'High - innovators'!M12</f>
        <v>10086.507894069189</v>
      </c>
      <c r="D12" s="4">
        <f>'High - Early adopters'!M12</f>
        <v>32774.922176944958</v>
      </c>
      <c r="E12" s="4">
        <f>'High - Early majority'!M12</f>
        <v>43021.737280147252</v>
      </c>
      <c r="F12" s="4">
        <f>'High - Late majority'!M12</f>
        <v>13960.844249737855</v>
      </c>
      <c r="G12" s="13">
        <f>'High - Laggards'!M12</f>
        <v>205.21845669689804</v>
      </c>
      <c r="H12" s="4">
        <f t="shared" si="0"/>
        <v>100049.23005759614</v>
      </c>
      <c r="L12" s="10">
        <v>4.5</v>
      </c>
      <c r="M12" s="4">
        <f>'High - innovators'!S12</f>
        <v>4798.824678130979</v>
      </c>
      <c r="N12" s="4">
        <f>'High - Early adopters'!S12</f>
        <v>14087.152626664174</v>
      </c>
      <c r="O12" s="4">
        <f>'High - Early majority'!S12</f>
        <v>17699.521231976829</v>
      </c>
      <c r="P12" s="4">
        <f>'High - Late majority'!S12</f>
        <v>6203.5484542350841</v>
      </c>
      <c r="Q12" s="13">
        <f>'High - Laggards'!S12</f>
        <v>126.68519964997965</v>
      </c>
      <c r="R12" s="4">
        <f t="shared" si="1"/>
        <v>42915.732190657043</v>
      </c>
      <c r="S12" s="4"/>
    </row>
    <row r="13" spans="2:19" x14ac:dyDescent="0.3">
      <c r="B13" s="10">
        <v>5</v>
      </c>
      <c r="C13" s="4">
        <f>'High - innovators'!M13</f>
        <v>12111.54290133114</v>
      </c>
      <c r="D13" s="4">
        <f>'High - Early adopters'!M13</f>
        <v>39487.717313796515</v>
      </c>
      <c r="E13" s="4">
        <f>'High - Early majority'!M13</f>
        <v>52762.237115296841</v>
      </c>
      <c r="F13" s="4">
        <f>'High - Late majority'!M13</f>
        <v>17930.657624014882</v>
      </c>
      <c r="G13" s="13">
        <f>'High - Laggards'!M13</f>
        <v>309.3296261102189</v>
      </c>
      <c r="H13" s="4">
        <f t="shared" si="0"/>
        <v>122601.4845805496</v>
      </c>
      <c r="L13" s="10">
        <v>5</v>
      </c>
      <c r="M13" s="4">
        <f>'High - innovators'!S13</f>
        <v>5131.2581799711297</v>
      </c>
      <c r="N13" s="4">
        <f>'High - Early adopters'!S13</f>
        <v>15300.856328086471</v>
      </c>
      <c r="O13" s="4">
        <f>'High - Early majority'!S13</f>
        <v>19523.856374440787</v>
      </c>
      <c r="P13" s="4">
        <f>'High - Late majority'!S13</f>
        <v>7066.1256525306471</v>
      </c>
      <c r="Q13" s="13">
        <f>'High - Laggards'!S13</f>
        <v>193.65546745982917</v>
      </c>
      <c r="R13" s="4">
        <f t="shared" si="1"/>
        <v>47215.752002488865</v>
      </c>
      <c r="S13" s="4"/>
    </row>
    <row r="14" spans="2:19" x14ac:dyDescent="0.3">
      <c r="B14" s="10">
        <v>5.5</v>
      </c>
      <c r="C14" s="4">
        <f>'High - innovators'!M14</f>
        <v>13912.126783436206</v>
      </c>
      <c r="D14" s="4">
        <f>'High - Early adopters'!M14</f>
        <v>45903.837246278767</v>
      </c>
      <c r="E14" s="4">
        <f>'High - Early majority'!M14</f>
        <v>62525.079623407713</v>
      </c>
      <c r="F14" s="4">
        <f>'High - Late majority'!M14</f>
        <v>22127.87805670315</v>
      </c>
      <c r="G14" s="13">
        <f>'High - Laggards'!M14</f>
        <v>468.95883469792398</v>
      </c>
      <c r="H14" s="4">
        <f t="shared" si="0"/>
        <v>144937.88054452377</v>
      </c>
      <c r="L14" s="10">
        <v>5.5</v>
      </c>
      <c r="M14" s="4">
        <f>'High - innovators'!S14</f>
        <v>5289.374699793244</v>
      </c>
      <c r="N14" s="4">
        <f>'High - Early adopters'!S14</f>
        <v>15981.849486821233</v>
      </c>
      <c r="O14" s="4">
        <f>'High - Early majority'!S14</f>
        <v>20669.5225122267</v>
      </c>
      <c r="P14" s="4">
        <f>'High - Late majority'!S14</f>
        <v>7663.2847674332561</v>
      </c>
      <c r="Q14" s="13">
        <f>'High - Laggards'!S14</f>
        <v>273.98646872068042</v>
      </c>
      <c r="R14" s="4">
        <f t="shared" si="1"/>
        <v>49878.017934995114</v>
      </c>
      <c r="S14" s="4"/>
    </row>
    <row r="15" spans="2:19" x14ac:dyDescent="0.3">
      <c r="B15" s="10">
        <v>6</v>
      </c>
      <c r="C15" s="4">
        <f>'High - innovators'!M15</f>
        <v>15375.666617784493</v>
      </c>
      <c r="D15" s="4">
        <f>'High - Early adopters'!M15</f>
        <v>51557.323352687279</v>
      </c>
      <c r="E15" s="4">
        <f>'High - Early majority'!M15</f>
        <v>71627.462405303988</v>
      </c>
      <c r="F15" s="4">
        <f>'High - Late majority'!M15</f>
        <v>26250.702335063903</v>
      </c>
      <c r="G15" s="13">
        <f>'High - Laggards'!M15</f>
        <v>691.35983160183275</v>
      </c>
      <c r="H15" s="4">
        <f t="shared" si="0"/>
        <v>165502.51454244149</v>
      </c>
      <c r="L15" s="10">
        <v>6</v>
      </c>
      <c r="M15" s="4">
        <f>'High - innovators'!S15</f>
        <v>5355.9321417433666</v>
      </c>
      <c r="N15" s="4">
        <f>'High - Early adopters'!S15</f>
        <v>16335.074280309518</v>
      </c>
      <c r="O15" s="4">
        <f>'High - Early majority'!S15</f>
        <v>21351.21528520693</v>
      </c>
      <c r="P15" s="4">
        <f>'High - Late majority'!S15</f>
        <v>8058.0826072943955</v>
      </c>
      <c r="Q15" s="13">
        <f>'High - Laggards'!S15</f>
        <v>357.9779022685035</v>
      </c>
      <c r="R15" s="4">
        <f t="shared" si="1"/>
        <v>51458.282216822714</v>
      </c>
      <c r="S15" s="4"/>
    </row>
    <row r="16" spans="2:19" x14ac:dyDescent="0.3">
      <c r="B16" s="10">
        <v>6.5</v>
      </c>
      <c r="C16" s="4">
        <f>'High - innovators'!M16</f>
        <v>16503.290439637123</v>
      </c>
      <c r="D16" s="4">
        <f>'High - Early adopters'!M16</f>
        <v>56291.999878642157</v>
      </c>
      <c r="E16" s="4">
        <f>'High - Early majority'!M16</f>
        <v>79727.597145529682</v>
      </c>
      <c r="F16" s="4">
        <f>'High - Late majority'!M16</f>
        <v>30108.672568748076</v>
      </c>
      <c r="G16" s="13">
        <f>'High - Laggards'!M16</f>
        <v>973.28815239413461</v>
      </c>
      <c r="H16" s="4">
        <f t="shared" si="0"/>
        <v>183604.84818495117</v>
      </c>
      <c r="L16" s="10">
        <v>6.5</v>
      </c>
      <c r="M16" s="4">
        <f>'High - innovators'!S16</f>
        <v>5391.5365285138832</v>
      </c>
      <c r="N16" s="4">
        <f>'High - Early adopters'!S16</f>
        <v>16559.638820005632</v>
      </c>
      <c r="O16" s="4">
        <f>'High - Early majority'!S16</f>
        <v>21828.117088533931</v>
      </c>
      <c r="P16" s="4">
        <f>'High - Late majority'!S16</f>
        <v>8351.2185355959009</v>
      </c>
      <c r="Q16" s="13">
        <f>'High - Laggards'!S16</f>
        <v>439.84444995190245</v>
      </c>
      <c r="R16" s="4">
        <f t="shared" si="1"/>
        <v>52570.355422601249</v>
      </c>
      <c r="S16" s="4"/>
    </row>
    <row r="17" spans="2:19" x14ac:dyDescent="0.3">
      <c r="B17" s="10">
        <v>7</v>
      </c>
      <c r="C17" s="4">
        <f>'High - innovators'!M17</f>
        <v>17356.422097250797</v>
      </c>
      <c r="D17" s="4">
        <f>'High - Early adopters'!M17</f>
        <v>60185.938725953303</v>
      </c>
      <c r="E17" s="4">
        <f>'High - Early majority'!M17</f>
        <v>86806.108762140619</v>
      </c>
      <c r="F17" s="4">
        <f>'High - Late majority'!M17</f>
        <v>33642.50349334428</v>
      </c>
      <c r="G17" s="13">
        <f>'High - Laggards'!M17</f>
        <v>1306.0709055826824</v>
      </c>
      <c r="H17" s="4">
        <f t="shared" si="0"/>
        <v>199297.0439842717</v>
      </c>
      <c r="L17" s="10">
        <v>7</v>
      </c>
      <c r="M17" s="4">
        <f>'High - innovators'!S17</f>
        <v>5418.3747191118946</v>
      </c>
      <c r="N17" s="4">
        <f>'High - Early adopters'!S17</f>
        <v>16737.17847364123</v>
      </c>
      <c r="O17" s="4">
        <f>'High - Early majority'!S17</f>
        <v>22216.674785110474</v>
      </c>
      <c r="P17" s="4">
        <f>'High - Late majority'!S17</f>
        <v>8593.244622209977</v>
      </c>
      <c r="Q17" s="13">
        <f>'High - Laggards'!S17</f>
        <v>516.69100639719352</v>
      </c>
      <c r="R17" s="4">
        <f t="shared" si="1"/>
        <v>53482.163606470771</v>
      </c>
      <c r="S17" s="4"/>
    </row>
    <row r="18" spans="2:19" x14ac:dyDescent="0.3">
      <c r="B18" s="10">
        <v>7.5</v>
      </c>
      <c r="C18" s="4">
        <f>'High - innovators'!M18</f>
        <v>18001.78073961872</v>
      </c>
      <c r="D18" s="4">
        <f>'High - Early adopters'!M18</f>
        <v>63381.280986255035</v>
      </c>
      <c r="E18" s="4">
        <f>'High - Early majority'!M18</f>
        <v>92963.653426255085</v>
      </c>
      <c r="F18" s="4">
        <f>'High - Late majority'!M18</f>
        <v>36852.947556619169</v>
      </c>
      <c r="G18" s="13">
        <f>'High - Laggards'!M18</f>
        <v>1679.0941123657808</v>
      </c>
      <c r="H18" s="4">
        <f t="shared" si="0"/>
        <v>212878.75682111378</v>
      </c>
      <c r="L18" s="10">
        <v>7.5</v>
      </c>
      <c r="M18" s="4">
        <f>'High - innovators'!S18</f>
        <v>5440.478142557814</v>
      </c>
      <c r="N18" s="4">
        <f>'High - Early adopters'!S18</f>
        <v>16885.96342885854</v>
      </c>
      <c r="O18" s="4">
        <f>'High - Early majority'!S18</f>
        <v>22547.565792182355</v>
      </c>
      <c r="P18" s="4">
        <f>'High - Late majority'!S18</f>
        <v>8800.2858451325119</v>
      </c>
      <c r="Q18" s="13">
        <f>'High - Laggards'!S18</f>
        <v>586.88670647319998</v>
      </c>
      <c r="R18" s="4">
        <f t="shared" si="1"/>
        <v>54261.179915204419</v>
      </c>
      <c r="S18" s="4"/>
    </row>
    <row r="19" spans="2:19" x14ac:dyDescent="0.3">
      <c r="B19" s="10">
        <v>8</v>
      </c>
      <c r="C19" s="4">
        <f>'High - innovators'!M19</f>
        <v>18491.769178781386</v>
      </c>
      <c r="D19" s="4">
        <f>'High - Early adopters'!M19</f>
        <v>66006.456193206192</v>
      </c>
      <c r="E19" s="4">
        <f>'High - Early majority'!M19</f>
        <v>98312.943334580254</v>
      </c>
      <c r="F19" s="4">
        <f>'High - Late majority'!M19</f>
        <v>39756.761792692618</v>
      </c>
      <c r="G19" s="13">
        <f>'High - Laggards'!M19</f>
        <v>2081.280466478745</v>
      </c>
      <c r="H19" s="4">
        <f t="shared" si="0"/>
        <v>224649.21096573921</v>
      </c>
      <c r="L19" s="10">
        <v>8</v>
      </c>
      <c r="M19" s="4">
        <f>'High - innovators'!S19</f>
        <v>5458.7544279275471</v>
      </c>
      <c r="N19" s="4">
        <f>'High - Early adopters'!S19</f>
        <v>17011.999466494217</v>
      </c>
      <c r="O19" s="4">
        <f>'High - Early majority'!S19</f>
        <v>22833.079268789646</v>
      </c>
      <c r="P19" s="4">
        <f>'High - Late majority'!S19</f>
        <v>8980.0101559191589</v>
      </c>
      <c r="Q19" s="13">
        <f>'High - Laggards'!S19</f>
        <v>649.99680355882833</v>
      </c>
      <c r="R19" s="4">
        <f t="shared" si="1"/>
        <v>54933.840122689406</v>
      </c>
      <c r="S19" s="4"/>
    </row>
    <row r="20" spans="2:19" x14ac:dyDescent="0.3">
      <c r="B20" s="10">
        <v>8.5</v>
      </c>
      <c r="C20" s="4">
        <f>'High - innovators'!M20</f>
        <v>18865.287082544051</v>
      </c>
      <c r="D20" s="4">
        <f>'High - Early adopters'!M20</f>
        <v>68167.003016229006</v>
      </c>
      <c r="E20" s="4">
        <f>'High - Early majority'!M20</f>
        <v>102958.12808647256</v>
      </c>
      <c r="F20" s="4">
        <f>'High - Late majority'!M20</f>
        <v>42375.690061780959</v>
      </c>
      <c r="G20" s="13">
        <f>'High - Laggards'!M20</f>
        <v>2502.3364187249117</v>
      </c>
      <c r="H20" s="4">
        <f t="shared" si="0"/>
        <v>234868.44466575148</v>
      </c>
      <c r="L20" s="10">
        <v>8.5</v>
      </c>
      <c r="M20" s="4">
        <f>'High - innovators'!S20</f>
        <v>5473.8038848205279</v>
      </c>
      <c r="N20" s="4">
        <f>'High - Early adopters'!S20</f>
        <v>17119.267289284886</v>
      </c>
      <c r="O20" s="4">
        <f>'High - Early majority'!S20</f>
        <v>23081.488047927916</v>
      </c>
      <c r="P20" s="4">
        <f>'High - Late majority'!S20</f>
        <v>9137.6720935208905</v>
      </c>
      <c r="Q20" s="13">
        <f>'High - Laggards'!S20</f>
        <v>706.35530812021602</v>
      </c>
      <c r="R20" s="4">
        <f t="shared" si="1"/>
        <v>55518.58662367444</v>
      </c>
      <c r="S20" s="4"/>
    </row>
    <row r="21" spans="2:19" x14ac:dyDescent="0.3">
      <c r="B21" s="10">
        <v>9</v>
      </c>
      <c r="C21" s="4">
        <f>'High - innovators'!M21</f>
        <v>19151.137019664966</v>
      </c>
      <c r="D21" s="4">
        <f>'High - Early adopters'!M21</f>
        <v>69948.694626862358</v>
      </c>
      <c r="E21" s="4">
        <f>'High - Early majority'!M21</f>
        <v>106992.36243840304</v>
      </c>
      <c r="F21" s="4">
        <f>'High - Late majority'!M21</f>
        <v>44733.251745416899</v>
      </c>
      <c r="G21" s="13">
        <f>'High - Laggards'!M21</f>
        <v>2933.4347207853871</v>
      </c>
      <c r="H21" s="4">
        <f t="shared" si="0"/>
        <v>243758.88055113264</v>
      </c>
      <c r="L21" s="10">
        <v>9</v>
      </c>
      <c r="M21" s="4">
        <f>'High - innovators'!S21</f>
        <v>5486.1262361791196</v>
      </c>
      <c r="N21" s="4">
        <f>'High - Early adopters'!S21</f>
        <v>17210.781506372103</v>
      </c>
      <c r="O21" s="4">
        <f>'High - Early majority'!S21</f>
        <v>23298.901200768836</v>
      </c>
      <c r="P21" s="4">
        <f>'High - Late majority'!S21</f>
        <v>9277.1160510880272</v>
      </c>
      <c r="Q21" s="13">
        <f>'High - Laggards'!S21</f>
        <v>756.62800321753582</v>
      </c>
      <c r="R21" s="4">
        <f t="shared" si="1"/>
        <v>56029.552997625622</v>
      </c>
      <c r="S21" s="4"/>
    </row>
    <row r="22" spans="2:19" x14ac:dyDescent="0.3">
      <c r="B22" s="10">
        <v>9.5</v>
      </c>
      <c r="C22" s="4">
        <f>'High - innovators'!M22</f>
        <v>19370.700575436218</v>
      </c>
      <c r="D22" s="4">
        <f>'High - Early adopters'!M22</f>
        <v>71421.019842190421</v>
      </c>
      <c r="E22" s="4">
        <f>'High - Early majority'!M22</f>
        <v>110497.67658806732</v>
      </c>
      <c r="F22" s="4">
        <f>'High - Late majority'!M22</f>
        <v>46853.047517238228</v>
      </c>
      <c r="G22" s="13">
        <f>'High - Laggards'!M22</f>
        <v>3367.3849047165304</v>
      </c>
      <c r="H22" s="4">
        <f t="shared" si="0"/>
        <v>251509.82942764871</v>
      </c>
      <c r="L22" s="10">
        <v>9.5</v>
      </c>
      <c r="M22" s="4">
        <f>'High - innovators'!S22</f>
        <v>5496.1543943624229</v>
      </c>
      <c r="N22" s="4">
        <f>'High - Early adopters'!S22</f>
        <v>17288.92999711835</v>
      </c>
      <c r="O22" s="4">
        <f>'High - Early majority'!S22</f>
        <v>23489.997875063742</v>
      </c>
      <c r="P22" s="4">
        <f>'High - Late majority'!S22</f>
        <v>9401.2399095327419</v>
      </c>
      <c r="Q22" s="13">
        <f>'High - Laggards'!S22</f>
        <v>801.56390904421937</v>
      </c>
      <c r="R22" s="4">
        <f t="shared" si="1"/>
        <v>56477.886085121478</v>
      </c>
      <c r="S22" s="4"/>
    </row>
    <row r="23" spans="2:19" x14ac:dyDescent="0.3">
      <c r="B23" s="10">
        <v>10</v>
      </c>
      <c r="C23" s="4">
        <f>'High - innovators'!M23</f>
        <v>19539.912311553682</v>
      </c>
      <c r="D23" s="4">
        <f>'High - Early adopters'!M23</f>
        <v>72640.220374815923</v>
      </c>
      <c r="E23" s="4">
        <f>'High - Early majority'!M23</f>
        <v>113545.6042943386</v>
      </c>
      <c r="F23" s="4">
        <f>'High - Late majority'!M23</f>
        <v>48757.799824012851</v>
      </c>
      <c r="G23" s="13">
        <f>'High - Laggards'!M23</f>
        <v>3798.5364742419315</v>
      </c>
      <c r="H23" s="4">
        <f t="shared" si="0"/>
        <v>258282.07327896298</v>
      </c>
      <c r="L23" s="10">
        <v>10</v>
      </c>
      <c r="M23" s="4">
        <f>'High - innovators'!S23</f>
        <v>5504.2674133164528</v>
      </c>
      <c r="N23" s="4">
        <f>'High - Early adopters'!S23</f>
        <v>17355.666878606753</v>
      </c>
      <c r="O23" s="4">
        <f>'High - Early majority'!S23</f>
        <v>23658.473207068233</v>
      </c>
      <c r="P23" s="4">
        <f>'High - Late majority'!S23</f>
        <v>9512.2853777753226</v>
      </c>
      <c r="Q23" s="13">
        <f>'High - Laggards'!S23</f>
        <v>841.8783811535435</v>
      </c>
      <c r="R23" s="4">
        <f t="shared" si="1"/>
        <v>56872.571257920303</v>
      </c>
      <c r="S23" s="4"/>
    </row>
    <row r="24" spans="2:19" x14ac:dyDescent="0.3">
      <c r="B24" s="10">
        <v>10.5</v>
      </c>
      <c r="C24" s="4">
        <f>'High - innovators'!M24</f>
        <v>19670.703839192873</v>
      </c>
      <c r="D24" s="4">
        <f>'High - Early adopters'!M24</f>
        <v>73651.837669089087</v>
      </c>
      <c r="E24" s="4">
        <f>'High - Early majority'!M24</f>
        <v>116198.14070695419</v>
      </c>
      <c r="F24" s="4">
        <f>'High - Late majority'!M24</f>
        <v>50468.837229946119</v>
      </c>
      <c r="G24" s="13">
        <f>'High - Laggards'!M24</f>
        <v>4222.5758432288621</v>
      </c>
      <c r="H24" s="4">
        <f t="shared" si="0"/>
        <v>264212.09528841107</v>
      </c>
      <c r="L24" s="10">
        <v>10.5</v>
      </c>
      <c r="M24" s="4">
        <f>'High - innovators'!S24</f>
        <v>5510.7956889512598</v>
      </c>
      <c r="N24" s="4">
        <f>'High - Early adopters'!S24</f>
        <v>17412.628289190725</v>
      </c>
      <c r="O24" s="4">
        <f>'High - Early majority'!S24</f>
        <v>23807.321761689007</v>
      </c>
      <c r="P24" s="4">
        <f>'High - Late majority'!S24</f>
        <v>9612.0269290122887</v>
      </c>
      <c r="Q24" s="13">
        <f>'High - Laggards'!S24</f>
        <v>878.20782633874023</v>
      </c>
      <c r="R24" s="4">
        <f t="shared" si="1"/>
        <v>57220.980495182019</v>
      </c>
      <c r="S24" s="4"/>
    </row>
    <row r="25" spans="2:19" x14ac:dyDescent="0.3">
      <c r="B25" s="10">
        <v>11</v>
      </c>
      <c r="C25" s="4">
        <f>'High - innovators'!M25</f>
        <v>19772.055972366092</v>
      </c>
      <c r="D25" s="4">
        <f>'High - Early adopters'!M25</f>
        <v>74492.802482734754</v>
      </c>
      <c r="E25" s="4">
        <f>'High - Early majority'!M25</f>
        <v>118508.80643785666</v>
      </c>
      <c r="F25" s="4">
        <f>'High - Late majority'!M25</f>
        <v>52005.850202167028</v>
      </c>
      <c r="G25" s="13">
        <f>'High - Laggards'!M25</f>
        <v>4636.3003268124276</v>
      </c>
      <c r="H25" s="4">
        <f t="shared" si="0"/>
        <v>269415.81542193698</v>
      </c>
      <c r="L25" s="10">
        <v>11</v>
      </c>
      <c r="M25" s="4">
        <f>'High - innovators'!S25</f>
        <v>5516.0239055801603</v>
      </c>
      <c r="N25" s="4">
        <f>'High - Early adopters'!S25</f>
        <v>17461.204776201397</v>
      </c>
      <c r="O25" s="4">
        <f>'High - Early majority'!S25</f>
        <v>23939.02322287489</v>
      </c>
      <c r="P25" s="4">
        <f>'High - Late majority'!S25</f>
        <v>9701.8982310214615</v>
      </c>
      <c r="Q25" s="13">
        <f>'High - Laggards'!S25</f>
        <v>911.09927022176748</v>
      </c>
      <c r="R25" s="4">
        <f t="shared" si="1"/>
        <v>57529.249405899682</v>
      </c>
      <c r="S25" s="4"/>
    </row>
    <row r="26" spans="2:19" x14ac:dyDescent="0.3">
      <c r="B26" s="10">
        <v>11.5</v>
      </c>
      <c r="C26" s="4">
        <f>'High - innovators'!M26</f>
        <v>19850.764485545576</v>
      </c>
      <c r="D26" s="4">
        <f>'High - Early adopters'!M26</f>
        <v>75193.126700320834</v>
      </c>
      <c r="E26" s="4">
        <f>'High - Early majority'!M26</f>
        <v>120523.70046972808</v>
      </c>
      <c r="F26" s="4">
        <f>'High - Late majority'!M26</f>
        <v>53386.812400841765</v>
      </c>
      <c r="G26" s="13">
        <f>'High - Laggards'!M26</f>
        <v>5037.4065610848274</v>
      </c>
      <c r="H26" s="4">
        <f t="shared" si="0"/>
        <v>273991.81061752111</v>
      </c>
      <c r="L26" s="10">
        <v>11.5</v>
      </c>
      <c r="M26" s="4">
        <f>'High - innovators'!S26</f>
        <v>5520.1940105393269</v>
      </c>
      <c r="N26" s="4">
        <f>'High - Early adopters'!S26</f>
        <v>17502.588817396703</v>
      </c>
      <c r="O26" s="4">
        <f>'High - Early majority'!S26</f>
        <v>24055.667360702832</v>
      </c>
      <c r="P26" s="4">
        <f>'High - Late majority'!S26</f>
        <v>9783.0788326290694</v>
      </c>
      <c r="Q26" s="13">
        <f>'High - Laggards'!S26</f>
        <v>941.01513712940891</v>
      </c>
      <c r="R26" s="4">
        <f t="shared" si="1"/>
        <v>57802.544158397344</v>
      </c>
      <c r="S26" s="4"/>
    </row>
    <row r="27" spans="2:19" x14ac:dyDescent="0.3">
      <c r="B27" s="10">
        <v>12</v>
      </c>
      <c r="C27" s="4">
        <f>'High - innovators'!M27</f>
        <v>19911.998262559868</v>
      </c>
      <c r="D27" s="4">
        <f>'High - Early adopters'!M27</f>
        <v>75777.26201014535</v>
      </c>
      <c r="E27" s="4">
        <f>'High - Early majority'!M27</f>
        <v>122282.48324353121</v>
      </c>
      <c r="F27" s="4">
        <f>'High - Late majority'!M27</f>
        <v>54628.00124933615</v>
      </c>
      <c r="G27" s="13">
        <f>'High - Laggards'!M27</f>
        <v>5424.306976494905</v>
      </c>
      <c r="H27" s="4">
        <f t="shared" si="0"/>
        <v>278024.0517420675</v>
      </c>
      <c r="L27" s="10">
        <v>12</v>
      </c>
      <c r="M27" s="4">
        <f>'High - innovators'!S27</f>
        <v>5523.5088660199681</v>
      </c>
      <c r="N27" s="4">
        <f>'High - Early adopters'!S27</f>
        <v>17537.807874663118</v>
      </c>
      <c r="O27" s="4">
        <f>'High - Early majority'!S27</f>
        <v>24159.040278062912</v>
      </c>
      <c r="P27" s="4">
        <f>'High - Late majority'!S27</f>
        <v>9856.554889783989</v>
      </c>
      <c r="Q27" s="13">
        <f>'High - Laggards'!S27</f>
        <v>968.34356209158875</v>
      </c>
      <c r="R27" s="4">
        <f t="shared" si="1"/>
        <v>58045.255470621581</v>
      </c>
      <c r="S27" s="4"/>
    </row>
    <row r="28" spans="2:19" x14ac:dyDescent="0.3">
      <c r="B28" s="10">
        <v>12.5</v>
      </c>
      <c r="C28" s="4">
        <f>'High - innovators'!M28</f>
        <v>19959.707606375872</v>
      </c>
      <c r="D28" s="4">
        <f>'High - Early adopters'!M28</f>
        <v>76265.185932525768</v>
      </c>
      <c r="E28" s="4">
        <f>'High - Early majority'!M28</f>
        <v>123819.26412154085</v>
      </c>
      <c r="F28" s="4">
        <f>'High - Late majority'!M28</f>
        <v>55744.075939226357</v>
      </c>
      <c r="G28" s="13">
        <f>'High - Laggards'!M28</f>
        <v>5795.9767711720542</v>
      </c>
      <c r="H28" s="4">
        <f t="shared" si="0"/>
        <v>281584.21037084091</v>
      </c>
      <c r="L28" s="10">
        <v>12.5</v>
      </c>
      <c r="M28" s="4">
        <f>'High - innovators'!S28</f>
        <v>5526.136497597925</v>
      </c>
      <c r="N28" s="4">
        <f>'High - Early adopters'!S28</f>
        <v>17567.748871104581</v>
      </c>
      <c r="O28" s="4">
        <f>'High - Early majority'!S28</f>
        <v>24250.685424089719</v>
      </c>
      <c r="P28" s="4">
        <f>'High - Late majority'!S28</f>
        <v>9923.1625329483468</v>
      </c>
      <c r="Q28" s="13">
        <f>'High - Laggards'!S28</f>
        <v>993.40978562356338</v>
      </c>
      <c r="R28" s="4">
        <f t="shared" si="1"/>
        <v>58261.14311136413</v>
      </c>
      <c r="S28" s="4"/>
    </row>
    <row r="29" spans="2:19" x14ac:dyDescent="0.3">
      <c r="B29" s="10">
        <v>13</v>
      </c>
      <c r="C29" s="4">
        <f>'High - innovators'!M29</f>
        <v>19996.92451222043</v>
      </c>
      <c r="D29" s="4">
        <f>'High - Early adopters'!M29</f>
        <v>76673.267968812055</v>
      </c>
      <c r="E29" s="4">
        <f>'High - Early majority'!M29</f>
        <v>125163.38568314552</v>
      </c>
      <c r="F29" s="4">
        <f>'High - Late majority'!M29</f>
        <v>56748.18632189848</v>
      </c>
      <c r="G29" s="13">
        <f>'High - Laggards'!M29</f>
        <v>6151.829111966691</v>
      </c>
      <c r="H29" s="4">
        <f t="shared" si="0"/>
        <v>284733.5935980432</v>
      </c>
      <c r="L29" s="10">
        <v>13</v>
      </c>
      <c r="M29" s="4">
        <f>'High - innovators'!S29</f>
        <v>5528.214619625398</v>
      </c>
      <c r="N29" s="4">
        <f>'High - Early adopters'!S29</f>
        <v>17593.177427449875</v>
      </c>
      <c r="O29" s="4">
        <f>'High - Early majority'!S29</f>
        <v>24331.947852019362</v>
      </c>
      <c r="P29" s="4">
        <f>'High - Late majority'!S29</f>
        <v>9983.6193882265616</v>
      </c>
      <c r="Q29" s="13">
        <f>'High - Laggards'!S29</f>
        <v>1016.486771285106</v>
      </c>
      <c r="R29" s="4">
        <f t="shared" si="1"/>
        <v>58453.4460586063</v>
      </c>
      <c r="S29" s="4"/>
    </row>
    <row r="30" spans="2:19" x14ac:dyDescent="0.3">
      <c r="B30" s="10">
        <v>13.5</v>
      </c>
      <c r="C30" s="4">
        <f>'High - innovators'!M30</f>
        <v>20025.984890985208</v>
      </c>
      <c r="D30" s="4">
        <f>'High - Early adopters'!M30</f>
        <v>77014.960103279212</v>
      </c>
      <c r="E30" s="4">
        <f>'High - Early majority'!M30</f>
        <v>126340.10718378297</v>
      </c>
      <c r="F30" s="4">
        <f>'High - Late majority'!M30</f>
        <v>57652.095898621279</v>
      </c>
      <c r="G30" s="13">
        <f>'High - Laggards'!M30</f>
        <v>6491.6146809354614</v>
      </c>
      <c r="H30" s="4">
        <f t="shared" si="0"/>
        <v>287524.76275760413</v>
      </c>
      <c r="L30" s="10">
        <v>13.5</v>
      </c>
      <c r="M30" s="4">
        <f>'High - innovators'!S30</f>
        <v>5529.8551131756967</v>
      </c>
      <c r="N30" s="4">
        <f>'High - Early adopters'!S30</f>
        <v>17614.753734200309</v>
      </c>
      <c r="O30" s="4">
        <f>'High - Early majority'!S30</f>
        <v>24404.007158745484</v>
      </c>
      <c r="P30" s="4">
        <f>'High - Late majority'!S30</f>
        <v>10038.547868268997</v>
      </c>
      <c r="Q30" s="13">
        <f>'High - Laggards'!S30</f>
        <v>1037.8044084900655</v>
      </c>
      <c r="R30" s="4">
        <f t="shared" si="1"/>
        <v>58624.96828288056</v>
      </c>
      <c r="S30" s="4"/>
    </row>
    <row r="31" spans="2:19" x14ac:dyDescent="0.3">
      <c r="B31" s="10">
        <v>14</v>
      </c>
      <c r="C31" s="4">
        <f>'High - innovators'!M31</f>
        <v>20048.694159139974</v>
      </c>
      <c r="D31" s="4">
        <f>'High - Early adopters'!M31</f>
        <v>77301.347814241701</v>
      </c>
      <c r="E31" s="4">
        <f>'High - Early majority'!M31</f>
        <v>127371.19451352861</v>
      </c>
      <c r="F31" s="4">
        <f>'High - Late majority'!M31</f>
        <v>58466.308423110866</v>
      </c>
      <c r="G31" s="13">
        <f>'High - Laggards'!M31</f>
        <v>6815.3414745226264</v>
      </c>
      <c r="H31" s="4">
        <f t="shared" si="0"/>
        <v>290002.88638454373</v>
      </c>
      <c r="L31" s="10">
        <v>14</v>
      </c>
      <c r="M31" s="4">
        <f>'High - innovators'!S31</f>
        <v>5531.1482161935801</v>
      </c>
      <c r="N31" s="4">
        <f>'High - Early adopters'!S31</f>
        <v>17633.046106675705</v>
      </c>
      <c r="O31" s="4">
        <f>'High - Early majority'!S31</f>
        <v>24467.902649855918</v>
      </c>
      <c r="P31" s="4">
        <f>'High - Late majority'!S31</f>
        <v>10088.492653976151</v>
      </c>
      <c r="Q31" s="13">
        <f>'High - Laggards'!S31</f>
        <v>1057.557208364741</v>
      </c>
      <c r="R31" s="4">
        <f t="shared" si="1"/>
        <v>58778.146835066094</v>
      </c>
      <c r="S31" s="4"/>
    </row>
    <row r="32" spans="2:19" x14ac:dyDescent="0.3">
      <c r="B32" s="10">
        <v>14.5</v>
      </c>
      <c r="C32" s="4">
        <f>'High - innovators'!M32</f>
        <v>20066.45148157006</v>
      </c>
      <c r="D32" s="4">
        <f>'High - Early adopters'!M32</f>
        <v>77541.590662713017</v>
      </c>
      <c r="E32" s="4">
        <f>'High - Early majority'!M32</f>
        <v>128275.42617838172</v>
      </c>
      <c r="F32" s="4">
        <f>'High - Late majority'!M32</f>
        <v>59200.191729389277</v>
      </c>
      <c r="G32" s="13">
        <f>'High - Laggards'!M32</f>
        <v>7123.211120689879</v>
      </c>
      <c r="H32" s="4">
        <f t="shared" si="0"/>
        <v>292206.87117274397</v>
      </c>
      <c r="L32" s="10">
        <v>14.5</v>
      </c>
      <c r="M32" s="4">
        <f>'High - innovators'!S32</f>
        <v>5532.1662838045513</v>
      </c>
      <c r="N32" s="4">
        <f>'High - Early adopters'!S32</f>
        <v>17648.542806653892</v>
      </c>
      <c r="O32" s="4">
        <f>'High - Early majority'!S32</f>
        <v>24524.55307002295</v>
      </c>
      <c r="P32" s="4">
        <f>'High - Late majority'!S32</f>
        <v>10133.934017153524</v>
      </c>
      <c r="Q32" s="13">
        <f>'High - Laggards'!S32</f>
        <v>1075.9106211102282</v>
      </c>
      <c r="R32" s="4">
        <f t="shared" si="1"/>
        <v>58915.106798745139</v>
      </c>
      <c r="S32" s="4"/>
    </row>
    <row r="33" spans="2:19" x14ac:dyDescent="0.3">
      <c r="B33" s="10">
        <v>15</v>
      </c>
      <c r="C33" s="4">
        <f>'High - innovators'!M33</f>
        <v>20080.343607942847</v>
      </c>
      <c r="D33" s="4">
        <f>'High - Early adopters'!M33</f>
        <v>77743.275570256475</v>
      </c>
      <c r="E33" s="4">
        <f>'High - Early majority'!M33</f>
        <v>129069.02540540404</v>
      </c>
      <c r="F33" s="4">
        <f>'High - Late majority'!M33</f>
        <v>59862.095069840514</v>
      </c>
      <c r="G33" s="13">
        <f>'High - Laggards'!M33</f>
        <v>7415.5685185242201</v>
      </c>
      <c r="H33" s="4">
        <f t="shared" si="0"/>
        <v>294170.30817196809</v>
      </c>
      <c r="L33" s="10">
        <v>15</v>
      </c>
      <c r="M33" s="4">
        <f>'High - innovators'!S33</f>
        <v>5532.9670585574268</v>
      </c>
      <c r="N33" s="4">
        <f>'High - Early adopters'!S33</f>
        <v>17661.662462160715</v>
      </c>
      <c r="O33" s="4">
        <f>'High - Early majority'!S33</f>
        <v>24574.772460665044</v>
      </c>
      <c r="P33" s="4">
        <f>'High - Late majority'!S33</f>
        <v>10175.298126525951</v>
      </c>
      <c r="Q33" s="13">
        <f>'High - Laggards'!S33</f>
        <v>1093.0061738347845</v>
      </c>
      <c r="R33" s="4">
        <f t="shared" si="1"/>
        <v>59037.706281743922</v>
      </c>
      <c r="S33" s="4"/>
    </row>
    <row r="34" spans="2:19" x14ac:dyDescent="0.3">
      <c r="B34" s="10">
        <v>15.5</v>
      </c>
      <c r="C34" s="4">
        <f>'High - innovators'!M34</f>
        <v>20091.216174315992</v>
      </c>
      <c r="D34" s="4">
        <f>'High - Early adopters'!M34</f>
        <v>77912.701029109478</v>
      </c>
      <c r="E34" s="4">
        <f>'High - Early majority'!M34</f>
        <v>129766.02816606933</v>
      </c>
      <c r="F34" s="4">
        <f>'High - Late majority'!M34</f>
        <v>60459.457985191977</v>
      </c>
      <c r="G34" s="13">
        <f>'High - Laggards'!M34</f>
        <v>7692.8621553213397</v>
      </c>
      <c r="H34" s="4">
        <f t="shared" si="0"/>
        <v>295922.26551000809</v>
      </c>
      <c r="L34" s="10">
        <v>15.5</v>
      </c>
      <c r="M34" s="4">
        <f>'High - innovators'!S34</f>
        <v>5533.5964476819709</v>
      </c>
      <c r="N34" s="4">
        <f>'High - Early adopters'!S34</f>
        <v>17672.76328486226</v>
      </c>
      <c r="O34" s="4">
        <f>'High - Early majority'!S34</f>
        <v>24619.283197868393</v>
      </c>
      <c r="P34" s="4">
        <f>'High - Late majority'!S34</f>
        <v>10212.965138876332</v>
      </c>
      <c r="Q34" s="13">
        <f>'High - Laggards'!S34</f>
        <v>1108.9656326645579</v>
      </c>
      <c r="R34" s="4">
        <f t="shared" si="1"/>
        <v>59147.573701953508</v>
      </c>
      <c r="S34" s="4"/>
    </row>
    <row r="35" spans="2:19" x14ac:dyDescent="0.3">
      <c r="B35" s="10">
        <v>16</v>
      </c>
      <c r="C35" s="4">
        <f>'High - innovators'!M35</f>
        <v>20099.728174061067</v>
      </c>
      <c r="D35" s="4">
        <f>'High - Early adopters'!M35</f>
        <v>78055.1065824221</v>
      </c>
      <c r="E35" s="4">
        <f>'High - Early majority'!M35</f>
        <v>130378.59615321489</v>
      </c>
      <c r="F35" s="4">
        <f>'High - Late majority'!M35</f>
        <v>60998.909846437586</v>
      </c>
      <c r="G35" s="13">
        <f>'High - Laggards'!M35</f>
        <v>7955.6129509005505</v>
      </c>
      <c r="H35" s="4">
        <f t="shared" si="0"/>
        <v>297487.95370703621</v>
      </c>
      <c r="L35" s="10">
        <v>16</v>
      </c>
      <c r="M35" s="4">
        <f>'High - innovators'!S35</f>
        <v>5534.0908393426398</v>
      </c>
      <c r="N35" s="4">
        <f>'High - Early adopters'!S35</f>
        <v>17682.151218616116</v>
      </c>
      <c r="O35" s="4">
        <f>'High - Early majority'!S35</f>
        <v>24658.726927574415</v>
      </c>
      <c r="P35" s="4">
        <f>'High - Late majority'!S35</f>
        <v>10247.275644806032</v>
      </c>
      <c r="Q35" s="13">
        <f>'High - Laggards'!S35</f>
        <v>1123.8943720574232</v>
      </c>
      <c r="R35" s="4">
        <f t="shared" si="1"/>
        <v>59246.139002396623</v>
      </c>
      <c r="S35" s="4"/>
    </row>
    <row r="36" spans="2:19" x14ac:dyDescent="0.3">
      <c r="B36" s="10">
        <v>16.5</v>
      </c>
      <c r="C36" s="4">
        <f>'High - innovators'!M36</f>
        <v>20106.393765536915</v>
      </c>
      <c r="D36" s="4">
        <f>'High - Early adopters'!M36</f>
        <v>78174.858819993242</v>
      </c>
      <c r="E36" s="4">
        <f>'High - Early majority'!M36</f>
        <v>130917.28279244456</v>
      </c>
      <c r="F36" s="4">
        <f>'High - Late majority'!M36</f>
        <v>61486.359915813598</v>
      </c>
      <c r="G36" s="13">
        <f>'High - Laggards'!M36</f>
        <v>8204.3898983589133</v>
      </c>
      <c r="H36" s="4">
        <f t="shared" si="0"/>
        <v>298889.28519214725</v>
      </c>
      <c r="L36" s="10">
        <v>16.5</v>
      </c>
      <c r="M36" s="4">
        <f>'High - innovators'!S36</f>
        <v>5534.4790077659909</v>
      </c>
      <c r="N36" s="4">
        <f>'High - Early adopters'!S36</f>
        <v>17690.087121774068</v>
      </c>
      <c r="O36" s="4">
        <f>'High - Early majority'!S36</f>
        <v>24693.67389174693</v>
      </c>
      <c r="P36" s="4">
        <f>'High - Late majority'!S36</f>
        <v>10278.535877986191</v>
      </c>
      <c r="Q36" s="13">
        <f>'High - Laggards'!S36</f>
        <v>1137.8841058864075</v>
      </c>
      <c r="R36" s="4">
        <f t="shared" si="1"/>
        <v>59334.660005159581</v>
      </c>
      <c r="S36" s="4"/>
    </row>
    <row r="37" spans="2:19" x14ac:dyDescent="0.3">
      <c r="B37" s="10">
        <v>17</v>
      </c>
      <c r="C37" s="4">
        <f>'High - innovators'!M37</f>
        <v>20111.614487780258</v>
      </c>
      <c r="D37" s="4">
        <f>'High - Early adopters'!M37</f>
        <v>78275.60270726883</v>
      </c>
      <c r="E37" s="4">
        <f>'High - Early majority'!M37</f>
        <v>131391.25936758926</v>
      </c>
      <c r="F37" s="4">
        <f>'High - Late majority'!M37</f>
        <v>61927.078207269609</v>
      </c>
      <c r="G37" s="13">
        <f>'High - Laggards'!M37</f>
        <v>8439.79111542584</v>
      </c>
      <c r="H37" s="4">
        <f t="shared" si="0"/>
        <v>300145.34588533378</v>
      </c>
      <c r="L37" s="10">
        <v>17</v>
      </c>
      <c r="M37" s="4">
        <f>'High - innovators'!S37</f>
        <v>5534.7836635343128</v>
      </c>
      <c r="N37" s="4">
        <f>'High - Early adopters'!S37</f>
        <v>17696.793072078592</v>
      </c>
      <c r="O37" s="4">
        <f>'High - Early majority'!S37</f>
        <v>24724.630990086018</v>
      </c>
      <c r="P37" s="4">
        <f>'High - Late majority'!S37</f>
        <v>10307.021984307843</v>
      </c>
      <c r="Q37" s="13">
        <f>'High - Laggards'!S37</f>
        <v>1151.0151068710184</v>
      </c>
      <c r="R37" s="4">
        <f t="shared" si="1"/>
        <v>59414.244816877785</v>
      </c>
      <c r="S37" s="4"/>
    </row>
    <row r="38" spans="2:19" x14ac:dyDescent="0.3">
      <c r="B38" s="10">
        <v>17.5</v>
      </c>
      <c r="C38" s="4">
        <f>'High - innovators'!M38</f>
        <v>20115.704167175001</v>
      </c>
      <c r="D38" s="4">
        <f>'High - Early adopters'!M38</f>
        <v>78360.385170211928</v>
      </c>
      <c r="E38" s="4">
        <f>'High - Early majority'!M38</f>
        <v>131808.50737467126</v>
      </c>
      <c r="F38" s="4">
        <f>'High - Late majority'!M38</f>
        <v>62325.767678414311</v>
      </c>
      <c r="G38" s="13">
        <f>'High - Laggards'!M38</f>
        <v>8662.4291996000156</v>
      </c>
      <c r="H38" s="4">
        <f t="shared" si="0"/>
        <v>301272.79359007248</v>
      </c>
      <c r="L38" s="10">
        <v>17.5</v>
      </c>
      <c r="M38" s="4">
        <f>'High - innovators'!S38</f>
        <v>5535.0227047342814</v>
      </c>
      <c r="N38" s="4">
        <f>'High - Early adopters'!S38</f>
        <v>17702.457876810473</v>
      </c>
      <c r="O38" s="4">
        <f>'High - Early majority'!S38</f>
        <v>24752.048821816352</v>
      </c>
      <c r="P38" s="4">
        <f>'High - Late majority'!S38</f>
        <v>10332.983567753519</v>
      </c>
      <c r="Q38" s="13">
        <f>'High - Laggards'!S38</f>
        <v>1163.3580162746307</v>
      </c>
      <c r="R38" s="4">
        <f t="shared" si="1"/>
        <v>59485.870987389259</v>
      </c>
      <c r="S38" s="4"/>
    </row>
    <row r="39" spans="2:19" x14ac:dyDescent="0.3">
      <c r="B39" s="10">
        <v>18</v>
      </c>
      <c r="C39" s="4">
        <f>'High - innovators'!M39</f>
        <v>20118.90822593616</v>
      </c>
      <c r="D39" s="4">
        <f>'High - Early adopters'!M39</f>
        <v>78431.756383724714</v>
      </c>
      <c r="E39" s="4">
        <f>'High - Early majority'!M39</f>
        <v>132175.98233217344</v>
      </c>
      <c r="F39" s="4">
        <f>'High - Late majority'!M39</f>
        <v>62686.628417621541</v>
      </c>
      <c r="G39" s="13">
        <f>'High - Laggards'!M39</f>
        <v>8872.9200039186453</v>
      </c>
      <c r="H39" s="4">
        <f t="shared" si="0"/>
        <v>302286.19536337449</v>
      </c>
      <c r="L39" s="10">
        <v>18</v>
      </c>
      <c r="M39" s="4">
        <f>'High - innovators'!S39</f>
        <v>5535.2102202206233</v>
      </c>
      <c r="N39" s="4">
        <f>'High - Early adopters'!S39</f>
        <v>17707.241867268538</v>
      </c>
      <c r="O39" s="4">
        <f>'High - Early majority'!S39</f>
        <v>24776.327884691964</v>
      </c>
      <c r="P39" s="4">
        <f>'High - Late majority'!S39</f>
        <v>10356.646672964787</v>
      </c>
      <c r="Q39" s="13">
        <f>'High - Laggards'!S39</f>
        <v>1174.975325199968</v>
      </c>
      <c r="R39" s="4">
        <f t="shared" si="1"/>
        <v>59550.401970345876</v>
      </c>
      <c r="S39" s="4"/>
    </row>
    <row r="40" spans="2:19" x14ac:dyDescent="0.3">
      <c r="B40" s="10">
        <v>18.5</v>
      </c>
      <c r="C40" s="4">
        <f>'High - innovators'!M40</f>
        <v>20121.418684024342</v>
      </c>
      <c r="D40" s="4">
        <f>'High - Early adopters'!M40</f>
        <v>78491.853064655181</v>
      </c>
      <c r="E40" s="4">
        <f>'High - Early majority'!M40</f>
        <v>132499.75348541333</v>
      </c>
      <c r="F40" s="4">
        <f>'High - Late majority'!M40</f>
        <v>63013.414543766878</v>
      </c>
      <c r="G40" s="13">
        <f>'High - Laggards'!M40</f>
        <v>9071.8741286875629</v>
      </c>
      <c r="H40" s="4">
        <f t="shared" si="0"/>
        <v>303198.31390654726</v>
      </c>
      <c r="L40" s="10">
        <v>18.5</v>
      </c>
      <c r="M40" s="4">
        <f>'High - innovators'!S40</f>
        <v>5535.3572901006573</v>
      </c>
      <c r="N40" s="4">
        <f>'High - Early adopters'!S40</f>
        <v>17711.281053386992</v>
      </c>
      <c r="O40" s="4">
        <f>'High - Early majority'!S40</f>
        <v>24797.824062726824</v>
      </c>
      <c r="P40" s="4">
        <f>'High - Late majority'!S40</f>
        <v>10378.216323539127</v>
      </c>
      <c r="Q40" s="13">
        <f>'High - Laggards'!S40</f>
        <v>1185.9225921159309</v>
      </c>
      <c r="R40" s="4">
        <f t="shared" si="1"/>
        <v>59608.60132186953</v>
      </c>
      <c r="S40" s="4"/>
    </row>
    <row r="41" spans="2:19" x14ac:dyDescent="0.3">
      <c r="B41" s="10">
        <v>19</v>
      </c>
      <c r="C41" s="4">
        <f>'High - innovators'!M41</f>
        <v>20123.385836018308</v>
      </c>
      <c r="D41" s="4">
        <f>'High - Early adopters'!M41</f>
        <v>78542.467178494757</v>
      </c>
      <c r="E41" s="4">
        <f>'High - Early majority'!M41</f>
        <v>132785.12315333867</v>
      </c>
      <c r="F41" s="4">
        <f>'High - Late majority'!M41</f>
        <v>63309.484540303303</v>
      </c>
      <c r="G41" s="13">
        <f>'High - Laggards'!M41</f>
        <v>9259.8905666478622</v>
      </c>
      <c r="H41" s="4">
        <f t="shared" si="0"/>
        <v>304020.35127480293</v>
      </c>
      <c r="L41" s="10">
        <v>19</v>
      </c>
      <c r="M41" s="4">
        <f>'High - innovators'!S41</f>
        <v>5535.4726219463919</v>
      </c>
      <c r="N41" s="4">
        <f>'High - Early adopters'!S41</f>
        <v>17714.690710434694</v>
      </c>
      <c r="O41" s="4">
        <f>'High - Early majority'!S41</f>
        <v>24816.853503029215</v>
      </c>
      <c r="P41" s="4">
        <f>'High - Late majority'!S41</f>
        <v>10397.878705387677</v>
      </c>
      <c r="Q41" s="13">
        <f>'High - Laggards'!S41</f>
        <v>1196.2494479160287</v>
      </c>
      <c r="R41" s="4">
        <f t="shared" si="1"/>
        <v>59661.144988714012</v>
      </c>
      <c r="S41" s="4"/>
    </row>
    <row r="42" spans="2:19" x14ac:dyDescent="0.3">
      <c r="B42" s="10">
        <v>19.5</v>
      </c>
      <c r="C42" s="4">
        <f>'High - innovators'!M42</f>
        <v>20124.927353059669</v>
      </c>
      <c r="D42" s="4">
        <f>'High - Early adopters'!M42</f>
        <v>78585.102773768129</v>
      </c>
      <c r="E42" s="4">
        <f>'High - Early majority'!M42</f>
        <v>133036.72887300025</v>
      </c>
      <c r="F42" s="4">
        <f>'High - Late majority'!M42</f>
        <v>63577.845719242454</v>
      </c>
      <c r="G42" s="13">
        <f>'High - Laggards'!M42</f>
        <v>9437.552052232626</v>
      </c>
      <c r="H42" s="4">
        <f t="shared" si="0"/>
        <v>304762.1567713031</v>
      </c>
      <c r="L42" s="10">
        <v>19.5</v>
      </c>
      <c r="M42" s="4">
        <f>'High - innovators'!S42</f>
        <v>5535.5630549141733</v>
      </c>
      <c r="N42" s="4">
        <f>'High - Early adopters'!S42</f>
        <v>17717.56846512534</v>
      </c>
      <c r="O42" s="4">
        <f>'High - Early majority'!S42</f>
        <v>24833.696960644913</v>
      </c>
      <c r="P42" s="4">
        <f>'High - Late majority'!S42</f>
        <v>10415.803062794135</v>
      </c>
      <c r="Q42" s="13">
        <f>'High - Laggards'!S42</f>
        <v>1206.0004292532051</v>
      </c>
      <c r="R42" s="4">
        <f t="shared" si="1"/>
        <v>59708.63197273176</v>
      </c>
      <c r="S42" s="4"/>
    </row>
    <row r="43" spans="2:19" x14ac:dyDescent="0.3">
      <c r="B43" s="10">
        <v>20</v>
      </c>
      <c r="C43" s="4">
        <f>'High - innovators'!M43</f>
        <v>20126.135385882437</v>
      </c>
      <c r="D43" s="4">
        <f>'High - Early adopters'!M43</f>
        <v>78621.023114795637</v>
      </c>
      <c r="E43" s="4">
        <f>'High - Early majority'!M43</f>
        <v>133258.63099214013</v>
      </c>
      <c r="F43" s="4">
        <f>'High - Late majority'!M43</f>
        <v>63821.193466957789</v>
      </c>
      <c r="G43" s="13">
        <f>'High - Laggards'!M43</f>
        <v>9605.4217557402426</v>
      </c>
      <c r="H43" s="4">
        <f t="shared" si="0"/>
        <v>305432.40471551626</v>
      </c>
      <c r="L43" s="10">
        <v>20</v>
      </c>
      <c r="M43" s="4">
        <f>'High - innovators'!S43</f>
        <v>5535.6339582524442</v>
      </c>
      <c r="N43" s="4">
        <f>'High - Early adopters'!S43</f>
        <v>17719.996943243612</v>
      </c>
      <c r="O43" s="4">
        <f>'High - Early majority'!S43</f>
        <v>24848.60367527392</v>
      </c>
      <c r="P43" s="4">
        <f>'High - Late majority'!S43</f>
        <v>10432.143358873765</v>
      </c>
      <c r="Q43" s="13">
        <f>'High - Laggards'!S43</f>
        <v>1215.2156725731159</v>
      </c>
      <c r="R43" s="4">
        <f t="shared" si="1"/>
        <v>59751.593608216856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A5F7A-D52E-4E10-AE0A-0CC002AE433B}">
  <dimension ref="B2:S43"/>
  <sheetViews>
    <sheetView topLeftCell="B1" zoomScaleNormal="100" workbookViewId="0">
      <selection activeCell="U36" sqref="U36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'Medium - innovators'!M3</f>
        <v>3.5000000000000004</v>
      </c>
      <c r="D3" s="4">
        <f>'Medium - Early adopters'!M3</f>
        <v>54</v>
      </c>
      <c r="E3" s="4">
        <f>'Medium - Early majority'!M3</f>
        <v>204</v>
      </c>
      <c r="F3" s="4">
        <f>'Medium - Late majority'!M3</f>
        <v>340</v>
      </c>
      <c r="G3" s="13">
        <f>'Medium - Laggards'!M3</f>
        <v>96</v>
      </c>
      <c r="H3" s="4">
        <f>SUM(C3:G3)</f>
        <v>697.5</v>
      </c>
      <c r="L3" s="10">
        <v>0</v>
      </c>
      <c r="M3" s="4">
        <f>'Medium - innovators'!S3</f>
        <v>2.7637714607439348</v>
      </c>
      <c r="N3" s="4">
        <f>'Medium - Early adopters'!S3</f>
        <v>76.30011281840919</v>
      </c>
      <c r="O3" s="4">
        <f>'Medium - Early majority'!S3</f>
        <v>276.58034142734874</v>
      </c>
      <c r="P3" s="4">
        <f>'Medium - Late majority'!S3</f>
        <v>345.63069389362255</v>
      </c>
      <c r="Q3" s="13">
        <f>'Medium - Laggards'!S3</f>
        <v>20.706500597906356</v>
      </c>
      <c r="R3" s="4">
        <f>SUM(M3:Q3)</f>
        <v>721.98142019803072</v>
      </c>
      <c r="S3" s="4"/>
    </row>
    <row r="4" spans="2:19" x14ac:dyDescent="0.3">
      <c r="B4" s="10">
        <v>0.5</v>
      </c>
      <c r="C4" s="4">
        <f>'Medium - innovators'!M4</f>
        <v>5.4762714607439351</v>
      </c>
      <c r="D4" s="4">
        <f>'Medium - Early adopters'!M4</f>
        <v>120.31011281840918</v>
      </c>
      <c r="E4" s="4">
        <f>'Medium - Early majority'!M4</f>
        <v>447.94034142734876</v>
      </c>
      <c r="F4" s="4">
        <f>'Medium - Late majority'!M4</f>
        <v>639.73069389362263</v>
      </c>
      <c r="G4" s="13">
        <f>'Medium - Laggards'!M4</f>
        <v>109.50650059790635</v>
      </c>
      <c r="H4" s="4">
        <f t="shared" ref="H4:H43" si="0">SUM(C4:G4)</f>
        <v>1322.9639201980308</v>
      </c>
      <c r="L4" s="10">
        <v>0.5</v>
      </c>
      <c r="M4" s="4">
        <f>'Medium - innovators'!S4</f>
        <v>5.0925799040752473</v>
      </c>
      <c r="N4" s="4">
        <f>'Medium - Early adopters'!S4</f>
        <v>143.45190657847874</v>
      </c>
      <c r="O4" s="4">
        <f>'Medium - Early majority'!S4</f>
        <v>508.76408208065646</v>
      </c>
      <c r="P4" s="4">
        <f>'Medium - Late majority'!S4</f>
        <v>574.23532718550803</v>
      </c>
      <c r="Q4" s="13">
        <f>'Medium - Laggards'!S4</f>
        <v>24.234464054559524</v>
      </c>
      <c r="R4" s="4">
        <f t="shared" ref="R4:R43" si="1">SUM(M4:Q4)</f>
        <v>1255.7783598032781</v>
      </c>
      <c r="S4" s="4"/>
    </row>
    <row r="5" spans="2:19" x14ac:dyDescent="0.3">
      <c r="B5" s="10">
        <v>1</v>
      </c>
      <c r="C5" s="4">
        <f>'Medium - innovators'!M5</f>
        <v>9.3366902861517964</v>
      </c>
      <c r="D5" s="4">
        <f>'Medium - Early adopters'!M5</f>
        <v>241.50464852548222</v>
      </c>
      <c r="E5" s="4">
        <f>'Medium - Early majority'!M5</f>
        <v>885.03396887962936</v>
      </c>
      <c r="F5" s="4">
        <f>'Medium - Late majority'!M5</f>
        <v>1127.6023774034916</v>
      </c>
      <c r="G5" s="13">
        <f>'Medium - Laggards'!M5</f>
        <v>125.5279771076229</v>
      </c>
      <c r="H5" s="4">
        <f t="shared" si="0"/>
        <v>2389.0056622023776</v>
      </c>
      <c r="L5" s="10">
        <v>1</v>
      </c>
      <c r="M5" s="4">
        <f>'Medium - innovators'!S5</f>
        <v>8.7739451207933001</v>
      </c>
      <c r="N5" s="4">
        <f>'Medium - Early adopters'!S5</f>
        <v>228.11353342071141</v>
      </c>
      <c r="O5" s="4">
        <f>'Medium - Early majority'!S5</f>
        <v>807.13847341690564</v>
      </c>
      <c r="P5" s="4">
        <f>'Medium - Late majority'!S5</f>
        <v>866.44051994911081</v>
      </c>
      <c r="Q5" s="13">
        <f>'Medium - Laggards'!S5</f>
        <v>28.406759691511173</v>
      </c>
      <c r="R5" s="4">
        <f t="shared" si="1"/>
        <v>1938.8732315990324</v>
      </c>
      <c r="S5" s="4"/>
    </row>
    <row r="6" spans="2:19" x14ac:dyDescent="0.3">
      <c r="B6" s="10">
        <v>1.5</v>
      </c>
      <c r="C6" s="4">
        <f>'Medium - innovators'!M6</f>
        <v>16.009880092560941</v>
      </c>
      <c r="D6" s="4">
        <f>'Medium - Early adopters'!M6</f>
        <v>424.9398219689794</v>
      </c>
      <c r="E6" s="4">
        <f>'Medium - Early majority'!M6</f>
        <v>1550.5670072757944</v>
      </c>
      <c r="F6" s="4">
        <f>'Medium - Late majority'!M6</f>
        <v>1841.816576403131</v>
      </c>
      <c r="G6" s="13">
        <f>'Medium - Laggards'!M6</f>
        <v>144.52013851606236</v>
      </c>
      <c r="H6" s="4">
        <f t="shared" si="0"/>
        <v>3977.8534242565279</v>
      </c>
      <c r="L6" s="10">
        <v>1.5</v>
      </c>
      <c r="M6" s="4">
        <f>'Medium - innovators'!S6</f>
        <v>13.489804247997261</v>
      </c>
      <c r="N6" s="4">
        <f>'Medium - Early adopters'!S6</f>
        <v>317.96957491943255</v>
      </c>
      <c r="O6" s="4">
        <f>'Medium - Early majority'!S6</f>
        <v>1136.4613476422905</v>
      </c>
      <c r="P6" s="4">
        <f>'Medium - Late majority'!S6</f>
        <v>1202.1450424044356</v>
      </c>
      <c r="Q6" s="13">
        <f>'Medium - Laggards'!S6</f>
        <v>33.324216342196763</v>
      </c>
      <c r="R6" s="4">
        <f t="shared" si="1"/>
        <v>2703.3899855563527</v>
      </c>
      <c r="S6" s="4"/>
    </row>
    <row r="7" spans="2:19" x14ac:dyDescent="0.3">
      <c r="B7" s="10">
        <v>2</v>
      </c>
      <c r="C7" s="4">
        <f>'Medium - innovators'!M7</f>
        <v>25.897461319731988</v>
      </c>
      <c r="D7" s="4">
        <f>'Medium - Early adopters'!M7</f>
        <v>664.29552982415066</v>
      </c>
      <c r="E7" s="4">
        <f>'Medium - Early majority'!M7</f>
        <v>2438.9376337539579</v>
      </c>
      <c r="F7" s="4">
        <f>'Medium - Late majority'!M7</f>
        <v>2795.3163809931439</v>
      </c>
      <c r="G7" s="13">
        <f>'Medium - Laggards'!M7</f>
        <v>167.00534446955444</v>
      </c>
      <c r="H7" s="4">
        <f t="shared" si="0"/>
        <v>6091.4523503605387</v>
      </c>
      <c r="L7" s="10">
        <v>2</v>
      </c>
      <c r="M7" s="4">
        <f>'Medium - innovators'!S7</f>
        <v>18.568323524668124</v>
      </c>
      <c r="N7" s="4">
        <f>'Medium - Early adopters'!S7</f>
        <v>404.64949177261559</v>
      </c>
      <c r="O7" s="4">
        <f>'Medium - Early majority'!S7</f>
        <v>1467.316573084056</v>
      </c>
      <c r="P7" s="4">
        <f>'Medium - Late majority'!S7</f>
        <v>1559.7771129160924</v>
      </c>
      <c r="Q7" s="13">
        <f>'Medium - Laggards'!S7</f>
        <v>39.099937091745019</v>
      </c>
      <c r="R7" s="4">
        <f t="shared" si="1"/>
        <v>3489.4114383891774</v>
      </c>
      <c r="S7" s="4"/>
    </row>
    <row r="8" spans="2:19" x14ac:dyDescent="0.3">
      <c r="B8" s="10">
        <v>2.5</v>
      </c>
      <c r="C8" s="4">
        <f>'Medium - innovators'!M8</f>
        <v>38.638856047460415</v>
      </c>
      <c r="D8" s="4">
        <f>'Medium - Early adopters'!M8</f>
        <v>946.05034857929832</v>
      </c>
      <c r="E8" s="4">
        <f>'Medium - Early majority'!M8</f>
        <v>3516.0241854373808</v>
      </c>
      <c r="F8" s="4">
        <f>'Medium - Late majority'!M8</f>
        <v>3977.7257824751619</v>
      </c>
      <c r="G8" s="13">
        <f>'Medium - Laggards'!M8</f>
        <v>193.57988072608288</v>
      </c>
      <c r="H8" s="4">
        <f t="shared" si="0"/>
        <v>8672.0190532653851</v>
      </c>
      <c r="L8" s="10">
        <v>2.5</v>
      </c>
      <c r="M8" s="4">
        <f>'Medium - innovators'!S8</f>
        <v>23.51066334287832</v>
      </c>
      <c r="N8" s="4">
        <f>'Medium - Early adopters'!S8</f>
        <v>485.04190991755837</v>
      </c>
      <c r="O8" s="4">
        <f>'Medium - Early majority'!S8</f>
        <v>1783.895364402659</v>
      </c>
      <c r="P8" s="4">
        <f>'Medium - Late majority'!S8</f>
        <v>1923.1456546033571</v>
      </c>
      <c r="Q8" s="13">
        <f>'Medium - Laggards'!S8</f>
        <v>45.864125959827845</v>
      </c>
      <c r="R8" s="4">
        <f t="shared" si="1"/>
        <v>4261.457718226281</v>
      </c>
      <c r="S8" s="4"/>
    </row>
    <row r="9" spans="2:19" x14ac:dyDescent="0.3">
      <c r="B9" s="10">
        <v>3</v>
      </c>
      <c r="C9" s="4">
        <f>'Medium - innovators'!M9</f>
        <v>53.455776779660141</v>
      </c>
      <c r="D9" s="4">
        <f>'Medium - Early adopters'!M9</f>
        <v>1256.0729440096864</v>
      </c>
      <c r="E9" s="4">
        <f>'Medium - Early majority'!M9</f>
        <v>4737.3556801700588</v>
      </c>
      <c r="F9" s="4">
        <f>'Medium - Late majority'!M9</f>
        <v>5363.8784564443722</v>
      </c>
      <c r="G9" s="13">
        <f>'Medium - Laggards'!M9</f>
        <v>224.92551563145452</v>
      </c>
      <c r="H9" s="4">
        <f t="shared" si="0"/>
        <v>11635.688373035231</v>
      </c>
      <c r="L9" s="10">
        <v>3</v>
      </c>
      <c r="M9" s="4">
        <f>'Medium - innovators'!S9</f>
        <v>28.16812116835121</v>
      </c>
      <c r="N9" s="4">
        <f>'Medium - Early adopters'!S9</f>
        <v>559.40330220441422</v>
      </c>
      <c r="O9" s="4">
        <f>'Medium - Early majority'!S9</f>
        <v>2081.5400034070076</v>
      </c>
      <c r="P9" s="4">
        <f>'Medium - Late majority'!S9</f>
        <v>2283.4564634692433</v>
      </c>
      <c r="Q9" s="13">
        <f>'Medium - Laggards'!S9</f>
        <v>53.774612910733495</v>
      </c>
      <c r="R9" s="4">
        <f t="shared" si="1"/>
        <v>5006.3425031597499</v>
      </c>
      <c r="S9" s="4"/>
    </row>
    <row r="10" spans="2:19" x14ac:dyDescent="0.3">
      <c r="B10" s="10">
        <v>3.5</v>
      </c>
      <c r="C10" s="4">
        <f>'Medium - innovators'!M10</f>
        <v>69.596348172587824</v>
      </c>
      <c r="D10" s="4">
        <f>'Medium - Early adopters'!M10</f>
        <v>1583.1027515723085</v>
      </c>
      <c r="E10" s="4">
        <f>'Medium - Early majority'!M10</f>
        <v>6060.9187747498563</v>
      </c>
      <c r="F10" s="4">
        <f>'Medium - Late majority'!M10</f>
        <v>6923.2113282936252</v>
      </c>
      <c r="G10" s="13">
        <f>'Medium - Laggards'!M10</f>
        <v>261.83071486982891</v>
      </c>
      <c r="H10" s="4">
        <f t="shared" si="0"/>
        <v>14898.659917658208</v>
      </c>
      <c r="L10" s="10">
        <v>3.5</v>
      </c>
      <c r="M10" s="4">
        <f>'Medium - innovators'!S10</f>
        <v>32.652639791698995</v>
      </c>
      <c r="N10" s="4">
        <f>'Medium - Early adopters'!S10</f>
        <v>629.84678897708807</v>
      </c>
      <c r="O10" s="4">
        <f>'Medium - Early majority'!S10</f>
        <v>2362.7565579079073</v>
      </c>
      <c r="P10" s="4">
        <f>'Medium - Late majority'!S10</f>
        <v>2638.8934379760835</v>
      </c>
      <c r="Q10" s="13">
        <f>'Medium - Laggards'!S10</f>
        <v>63.038035851687951</v>
      </c>
      <c r="R10" s="4">
        <f t="shared" si="1"/>
        <v>5727.1874605044659</v>
      </c>
      <c r="S10" s="4"/>
    </row>
    <row r="11" spans="2:19" x14ac:dyDescent="0.3">
      <c r="B11" s="10">
        <v>4</v>
      </c>
      <c r="C11" s="4">
        <f>'Medium - innovators'!M11</f>
        <v>86.589809625454564</v>
      </c>
      <c r="D11" s="4">
        <f>'Medium - Early adopters'!M11</f>
        <v>1920.0755315085194</v>
      </c>
      <c r="E11" s="4">
        <f>'Medium - Early majority'!M11</f>
        <v>7453.9283286977861</v>
      </c>
      <c r="F11" s="4">
        <f>'Medium - Late majority'!M11</f>
        <v>8627.4712369500685</v>
      </c>
      <c r="G11" s="13">
        <f>'Medium - Laggards'!M11</f>
        <v>305.23144710627969</v>
      </c>
      <c r="H11" s="4">
        <f t="shared" si="0"/>
        <v>18393.296353888109</v>
      </c>
      <c r="L11" s="10">
        <v>4</v>
      </c>
      <c r="M11" s="4">
        <f>'Medium - innovators'!S11</f>
        <v>37.253057924974378</v>
      </c>
      <c r="N11" s="4">
        <f>'Medium - Early adopters'!S11</f>
        <v>699.8149461595583</v>
      </c>
      <c r="O11" s="4">
        <f>'Medium - Early majority'!S11</f>
        <v>2634.932022445696</v>
      </c>
      <c r="P11" s="4">
        <f>'Medium - Late majority'!S11</f>
        <v>2993.9796226476192</v>
      </c>
      <c r="Q11" s="13">
        <f>'Medium - Laggards'!S11</f>
        <v>73.949953574524073</v>
      </c>
      <c r="R11" s="4">
        <f t="shared" si="1"/>
        <v>6439.9296027523724</v>
      </c>
      <c r="S11" s="4"/>
    </row>
    <row r="12" spans="2:19" x14ac:dyDescent="0.3">
      <c r="B12" s="10">
        <v>4.5</v>
      </c>
      <c r="C12" s="4">
        <f>'Medium - innovators'!M12</f>
        <v>104.36016038470166</v>
      </c>
      <c r="D12" s="4">
        <f>'Medium - Early adopters'!M12</f>
        <v>2264.6765043390014</v>
      </c>
      <c r="E12" s="4">
        <f>'Medium - Early majority'!M12</f>
        <v>8896.2318185518361</v>
      </c>
      <c r="F12" s="4">
        <f>'Medium - Late majority'!M12</f>
        <v>10456.742242609429</v>
      </c>
      <c r="G12" s="13">
        <f>'Medium - Laggards'!M12</f>
        <v>356.28904214783279</v>
      </c>
      <c r="H12" s="4">
        <f t="shared" si="0"/>
        <v>22078.299768032801</v>
      </c>
      <c r="L12" s="10">
        <v>4.5</v>
      </c>
      <c r="M12" s="4">
        <f>'Medium - innovators'!S12</f>
        <v>42.437980272063108</v>
      </c>
      <c r="N12" s="4">
        <f>'Medium - Early adopters'!S12</f>
        <v>774.28459653600623</v>
      </c>
      <c r="O12" s="4">
        <f>'Medium - Early majority'!S12</f>
        <v>2909.9144128385028</v>
      </c>
      <c r="P12" s="4">
        <f>'Medium - Late majority'!S12</f>
        <v>3359.7731561919854</v>
      </c>
      <c r="Q12" s="13">
        <f>'Medium - Laggards'!S12</f>
        <v>86.966951037713812</v>
      </c>
      <c r="R12" s="4">
        <f t="shared" si="1"/>
        <v>7173.377096876271</v>
      </c>
      <c r="S12" s="4"/>
    </row>
    <row r="13" spans="2:19" x14ac:dyDescent="0.3">
      <c r="B13" s="10">
        <v>5</v>
      </c>
      <c r="C13" s="4">
        <f>'Medium - innovators'!M13</f>
        <v>123.31710457020688</v>
      </c>
      <c r="D13" s="4">
        <f>'Medium - Early adopters'!M13</f>
        <v>2619.9959475722922</v>
      </c>
      <c r="E13" s="4">
        <f>'Medium - Early majority'!M13</f>
        <v>10382.749140422045</v>
      </c>
      <c r="F13" s="4">
        <f>'Medium - Late majority'!M13</f>
        <v>12404.855196049142</v>
      </c>
      <c r="G13" s="13">
        <f>'Medium - Laggards'!M13</f>
        <v>416.53431502445915</v>
      </c>
      <c r="H13" s="4">
        <f t="shared" si="0"/>
        <v>25947.451703638144</v>
      </c>
      <c r="L13" s="10">
        <v>5</v>
      </c>
      <c r="M13" s="4">
        <f>'Medium - innovators'!S13</f>
        <v>48.945802741776689</v>
      </c>
      <c r="N13" s="4">
        <f>'Medium - Early adopters'!S13</f>
        <v>860.50288918950866</v>
      </c>
      <c r="O13" s="4">
        <f>'Medium - Early majority'!S13</f>
        <v>3204.9544851632181</v>
      </c>
      <c r="P13" s="4">
        <f>'Medium - Late majority'!S13</f>
        <v>3755.1843155840311</v>
      </c>
      <c r="Q13" s="13">
        <f>'Medium - Laggards'!S13</f>
        <v>102.82962472434575</v>
      </c>
      <c r="R13" s="4">
        <f t="shared" si="1"/>
        <v>7972.4171174028806</v>
      </c>
      <c r="S13" s="4"/>
    </row>
    <row r="14" spans="2:19" x14ac:dyDescent="0.3">
      <c r="B14" s="10">
        <v>5.5</v>
      </c>
      <c r="C14" s="4">
        <f>'Medium - innovators'!M14</f>
        <v>144.516558783687</v>
      </c>
      <c r="D14" s="4">
        <f>'Medium - Early adopters'!M14</f>
        <v>2995.7995864609265</v>
      </c>
      <c r="E14" s="4">
        <f>'Medium - Early majority'!M14</f>
        <v>11926.463763117736</v>
      </c>
      <c r="F14" s="4">
        <f>'Medium - Late majority'!M14</f>
        <v>14485.384060166538</v>
      </c>
      <c r="G14" s="13">
        <f>'Medium - Laggards'!M14</f>
        <v>488.12386612197048</v>
      </c>
      <c r="H14" s="4">
        <f t="shared" si="0"/>
        <v>30040.287834650859</v>
      </c>
      <c r="L14" s="10">
        <v>5.5</v>
      </c>
      <c r="M14" s="4">
        <f>'Medium - innovators'!S14</f>
        <v>57.969510857942275</v>
      </c>
      <c r="N14" s="4">
        <f>'Medium - Early adopters'!S14</f>
        <v>969.14189038190091</v>
      </c>
      <c r="O14" s="4">
        <f>'Medium - Early majority'!S14</f>
        <v>3544.4088949242646</v>
      </c>
      <c r="P14" s="4">
        <f>'Medium - Late majority'!S14</f>
        <v>4209.1913604701185</v>
      </c>
      <c r="Q14" s="13">
        <f>'Medium - Laggards'!S14</f>
        <v>122.75995927381521</v>
      </c>
      <c r="R14" s="4">
        <f t="shared" si="1"/>
        <v>8903.4716159080417</v>
      </c>
      <c r="S14" s="4"/>
    </row>
    <row r="15" spans="2:19" x14ac:dyDescent="0.3">
      <c r="B15" s="10">
        <v>6</v>
      </c>
      <c r="C15" s="4">
        <f>'Medium - innovators'!M15</f>
        <v>169.96984391529972</v>
      </c>
      <c r="D15" s="4">
        <f>'Medium - Early adopters'!M15</f>
        <v>3410.7185533475558</v>
      </c>
      <c r="E15" s="4">
        <f>'Medium - Early majority'!M15</f>
        <v>13562.638455943163</v>
      </c>
      <c r="F15" s="4">
        <f>'Medium - Late majority'!M15</f>
        <v>16739.048572514173</v>
      </c>
      <c r="G15" s="13">
        <f>'Medium - Laggards'!M15</f>
        <v>574.27453543663785</v>
      </c>
      <c r="H15" s="4">
        <f t="shared" si="0"/>
        <v>34456.649961156829</v>
      </c>
      <c r="L15" s="10">
        <v>6</v>
      </c>
      <c r="M15" s="4">
        <f>'Medium - innovators'!S15</f>
        <v>71.44711500395141</v>
      </c>
      <c r="N15" s="4">
        <f>'Medium - Early adopters'!S15</f>
        <v>1115.6042023054617</v>
      </c>
      <c r="O15" s="4">
        <f>'Medium - Early majority'!S15</f>
        <v>3961.1909676777914</v>
      </c>
      <c r="P15" s="4">
        <f>'Medium - Late majority'!S15</f>
        <v>4762.9872456739176</v>
      </c>
      <c r="Q15" s="13">
        <f>'Medium - Laggards'!S15</f>
        <v>148.75347737924756</v>
      </c>
      <c r="R15" s="4">
        <f t="shared" si="1"/>
        <v>10059.98300804037</v>
      </c>
      <c r="S15" s="4"/>
    </row>
    <row r="16" spans="2:19" x14ac:dyDescent="0.3">
      <c r="B16" s="10">
        <v>6.5</v>
      </c>
      <c r="C16" s="4">
        <f>'Medium - innovators'!M16</f>
        <v>203.17374403830868</v>
      </c>
      <c r="D16" s="4">
        <f>'Medium - Early adopters'!M16</f>
        <v>3895.3398232837199</v>
      </c>
      <c r="E16" s="4">
        <f>'Medium - Early majority'!M16</f>
        <v>15353.807270670048</v>
      </c>
      <c r="F16" s="4">
        <f>'Medium - Late majority'!M16</f>
        <v>19242.264260898679</v>
      </c>
      <c r="G16" s="13">
        <f>'Medium - Laggards'!M16</f>
        <v>679.9574226581376</v>
      </c>
      <c r="H16" s="4">
        <f t="shared" si="0"/>
        <v>39374.542521548894</v>
      </c>
      <c r="L16" s="10">
        <v>6.5</v>
      </c>
      <c r="M16" s="4">
        <f>'Medium - innovators'!S16</f>
        <v>92.361214384435556</v>
      </c>
      <c r="N16" s="4">
        <f>'Medium - Early adopters'!S16</f>
        <v>1320.4823655478133</v>
      </c>
      <c r="O16" s="4">
        <f>'Medium - Early majority'!S16</f>
        <v>4495.7987083464286</v>
      </c>
      <c r="P16" s="4">
        <f>'Medium - Late majority'!S16</f>
        <v>5469.5376174835646</v>
      </c>
      <c r="Q16" s="13">
        <f>'Medium - Laggards'!S16</f>
        <v>183.95716360932732</v>
      </c>
      <c r="R16" s="4">
        <f t="shared" si="1"/>
        <v>11562.137069371569</v>
      </c>
      <c r="S16" s="4"/>
    </row>
    <row r="17" spans="2:19" x14ac:dyDescent="0.3">
      <c r="B17" s="10">
        <v>7</v>
      </c>
      <c r="C17" s="4">
        <f>'Medium - innovators'!M17</f>
        <v>249.82086601412479</v>
      </c>
      <c r="D17" s="4">
        <f>'Medium - Early adopters'!M17</f>
        <v>4495.1843215240451</v>
      </c>
      <c r="E17" s="4">
        <f>'Medium - Early majority'!M17</f>
        <v>17392.99681570927</v>
      </c>
      <c r="F17" s="4">
        <f>'Medium - Late majority'!M17</f>
        <v>22114.096203160923</v>
      </c>
      <c r="G17" s="13">
        <f>'Medium - Laggards'!M17</f>
        <v>812.91777956810461</v>
      </c>
      <c r="H17" s="4">
        <f t="shared" si="0"/>
        <v>45065.015985976468</v>
      </c>
      <c r="L17" s="10">
        <v>7</v>
      </c>
      <c r="M17" s="4">
        <f>'Medium - innovators'!S17</f>
        <v>124.46587998002023</v>
      </c>
      <c r="N17" s="4">
        <f>'Medium - Early adopters'!S17</f>
        <v>1606.3178320207744</v>
      </c>
      <c r="O17" s="4">
        <f>'Medium - Early majority'!S17</f>
        <v>5188.7059533803867</v>
      </c>
      <c r="P17" s="4">
        <f>'Medium - Late majority'!S17</f>
        <v>6385.2386094374124</v>
      </c>
      <c r="Q17" s="13">
        <f>'Medium - Laggards'!S17</f>
        <v>233.01784914766526</v>
      </c>
      <c r="R17" s="4">
        <f t="shared" si="1"/>
        <v>13537.746123966259</v>
      </c>
      <c r="S17" s="4"/>
    </row>
    <row r="18" spans="2:19" x14ac:dyDescent="0.3">
      <c r="B18" s="10">
        <v>7.5</v>
      </c>
      <c r="C18" s="4">
        <f>'Medium - innovators'!M18</f>
        <v>318.07705114096694</v>
      </c>
      <c r="D18" s="4">
        <f>'Medium - Early adopters'!M18</f>
        <v>5269.8930540628708</v>
      </c>
      <c r="E18" s="4">
        <f>'Medium - Early majority'!M18</f>
        <v>19798.823278576176</v>
      </c>
      <c r="F18" s="4">
        <f>'Medium - Late majority'!M18</f>
        <v>25513.93182517161</v>
      </c>
      <c r="G18" s="13">
        <f>'Medium - Laggards'!M18</f>
        <v>984.96679524816204</v>
      </c>
      <c r="H18" s="4">
        <f t="shared" si="0"/>
        <v>51885.692004199787</v>
      </c>
      <c r="L18" s="10">
        <v>7.5</v>
      </c>
      <c r="M18" s="4">
        <f>'Medium - innovators'!S18</f>
        <v>169.8718919833596</v>
      </c>
      <c r="N18" s="4">
        <f>'Medium - Early adopters'!S18</f>
        <v>1985.5135720247847</v>
      </c>
      <c r="O18" s="4">
        <f>'Medium - Early majority'!S18</f>
        <v>6060.6323552960966</v>
      </c>
      <c r="P18" s="4">
        <f>'Medium - Late majority'!S18</f>
        <v>7545.8594759046955</v>
      </c>
      <c r="Q18" s="13">
        <f>'Medium - Laggards'!S18</f>
        <v>302.00191927620676</v>
      </c>
      <c r="R18" s="4">
        <f t="shared" si="1"/>
        <v>16063.879214485143</v>
      </c>
      <c r="S18" s="4"/>
    </row>
    <row r="19" spans="2:19" x14ac:dyDescent="0.3">
      <c r="B19" s="10">
        <v>8</v>
      </c>
      <c r="C19" s="4">
        <f>'Medium - innovators'!M19</f>
        <v>416.38160661760901</v>
      </c>
      <c r="D19" s="4">
        <f>'Medium - Early adopters'!M19</f>
        <v>6280.4764110860242</v>
      </c>
      <c r="E19" s="4">
        <f>'Medium - Early majority'!M19</f>
        <v>22691.643909300084</v>
      </c>
      <c r="F19" s="4">
        <f>'Medium - Late majority'!M19</f>
        <v>29615.410504678141</v>
      </c>
      <c r="G19" s="13">
        <f>'Medium - Laggards'!M19</f>
        <v>1213.0962048807567</v>
      </c>
      <c r="H19" s="4">
        <f t="shared" si="0"/>
        <v>60217.008636562612</v>
      </c>
      <c r="L19" s="10">
        <v>8</v>
      </c>
      <c r="M19" s="4">
        <f>'Medium - innovators'!S19</f>
        <v>223.9239313536437</v>
      </c>
      <c r="N19" s="4">
        <f>'Medium - Early adopters'!S19</f>
        <v>2438.5201516195775</v>
      </c>
      <c r="O19" s="4">
        <f>'Medium - Early majority'!S19</f>
        <v>7081.6804322156095</v>
      </c>
      <c r="P19" s="4">
        <f>'Medium - Late majority'!S19</f>
        <v>8925.1535850448836</v>
      </c>
      <c r="Q19" s="13">
        <f>'Medium - Laggards'!S19</f>
        <v>397.00356821907616</v>
      </c>
      <c r="R19" s="4">
        <f t="shared" si="1"/>
        <v>19066.28166845279</v>
      </c>
      <c r="S19" s="4"/>
    </row>
    <row r="20" spans="2:19" x14ac:dyDescent="0.3">
      <c r="B20" s="10">
        <v>8.5</v>
      </c>
      <c r="C20" s="4">
        <f>'Medium - innovators'!M20</f>
        <v>546.61967648229074</v>
      </c>
      <c r="D20" s="4">
        <f>'Medium - Early adopters'!M20</f>
        <v>7557.1084266546868</v>
      </c>
      <c r="E20" s="4">
        <f>'Medium - Early majority'!M20</f>
        <v>26142.661316027683</v>
      </c>
      <c r="F20" s="4">
        <f>'Medium - Late majority'!M20</f>
        <v>34542.483671591472</v>
      </c>
      <c r="G20" s="13">
        <f>'Medium - Laggards'!M20</f>
        <v>1519.117557733776</v>
      </c>
      <c r="H20" s="4">
        <f t="shared" si="0"/>
        <v>70307.990648489897</v>
      </c>
      <c r="L20" s="10">
        <v>8.5</v>
      </c>
      <c r="M20" s="4">
        <f>'Medium - innovators'!S20</f>
        <v>274.30482592388728</v>
      </c>
      <c r="N20" s="4">
        <f>'Medium - Early adopters'!S20</f>
        <v>2902.3915672889939</v>
      </c>
      <c r="O20" s="4">
        <f>'Medium - Early majority'!S20</f>
        <v>8152.2257244461507</v>
      </c>
      <c r="P20" s="4">
        <f>'Medium - Late majority'!S20</f>
        <v>10402.059034169391</v>
      </c>
      <c r="Q20" s="13">
        <f>'Medium - Laggards'!S20</f>
        <v>520.52354992005849</v>
      </c>
      <c r="R20" s="4">
        <f t="shared" si="1"/>
        <v>22251.504701748483</v>
      </c>
      <c r="S20" s="4"/>
    </row>
    <row r="21" spans="2:19" x14ac:dyDescent="0.3">
      <c r="B21" s="10">
        <v>9</v>
      </c>
      <c r="C21" s="4">
        <f>'Medium - innovators'!M21</f>
        <v>697.93507519766263</v>
      </c>
      <c r="D21" s="4">
        <f>'Medium - Early adopters'!M21</f>
        <v>9061.4349350125631</v>
      </c>
      <c r="E21" s="4">
        <f>'Medium - Early majority'!M21</f>
        <v>30112.061229909406</v>
      </c>
      <c r="F21" s="4">
        <f>'Medium - Late majority'!M21</f>
        <v>40281.307410096015</v>
      </c>
      <c r="G21" s="13">
        <f>'Medium - Laggards'!M21</f>
        <v>1925.7072908238013</v>
      </c>
      <c r="H21" s="4">
        <f t="shared" si="0"/>
        <v>82078.445941039448</v>
      </c>
      <c r="L21" s="10">
        <v>9</v>
      </c>
      <c r="M21" s="4">
        <f>'Medium - innovators'!S21</f>
        <v>310.96051207458345</v>
      </c>
      <c r="N21" s="4">
        <f>'Medium - Early adopters'!S21</f>
        <v>3300.3444292136214</v>
      </c>
      <c r="O21" s="4">
        <f>'Medium - Early majority'!S21</f>
        <v>9133.3582553656979</v>
      </c>
      <c r="P21" s="4">
        <f>'Medium - Late majority'!S21</f>
        <v>11789.719396519709</v>
      </c>
      <c r="Q21" s="13">
        <f>'Medium - Laggards'!S21</f>
        <v>666.87672011080485</v>
      </c>
      <c r="R21" s="4">
        <f t="shared" si="1"/>
        <v>25201.259313284419</v>
      </c>
      <c r="S21" s="4"/>
    </row>
    <row r="22" spans="2:19" x14ac:dyDescent="0.3">
      <c r="B22" s="10">
        <v>9.5</v>
      </c>
      <c r="C22" s="4">
        <f>'Medium - innovators'!M22</f>
        <v>851.86019535277194</v>
      </c>
      <c r="D22" s="4">
        <f>'Medium - Early adopters'!M22</f>
        <v>10685.413901248859</v>
      </c>
      <c r="E22" s="4">
        <f>'Medium - Early majority'!M22</f>
        <v>34427.489688489601</v>
      </c>
      <c r="F22" s="4">
        <f>'Medium - Late majority'!M22</f>
        <v>46633.050306252757</v>
      </c>
      <c r="G22" s="13">
        <f>'Medium - Laggards'!M22</f>
        <v>2448.1559641228209</v>
      </c>
      <c r="H22" s="4">
        <f t="shared" si="0"/>
        <v>95045.970055466809</v>
      </c>
      <c r="L22" s="10">
        <v>9.5</v>
      </c>
      <c r="M22" s="4">
        <f>'Medium - innovators'!S22</f>
        <v>333.2355485137943</v>
      </c>
      <c r="N22" s="4">
        <f>'Medium - Early adopters'!S22</f>
        <v>3591.3253588935559</v>
      </c>
      <c r="O22" s="4">
        <f>'Medium - Early majority'!S22</f>
        <v>9920.738481305676</v>
      </c>
      <c r="P22" s="4">
        <f>'Medium - Late majority'!S22</f>
        <v>12932.810449010494</v>
      </c>
      <c r="Q22" s="13">
        <f>'Medium - Laggards'!S22</f>
        <v>821.83034814009443</v>
      </c>
      <c r="R22" s="4">
        <f t="shared" si="1"/>
        <v>27599.940185863612</v>
      </c>
      <c r="S22" s="4"/>
    </row>
    <row r="23" spans="2:19" x14ac:dyDescent="0.3">
      <c r="B23" s="10">
        <v>10</v>
      </c>
      <c r="C23" s="4">
        <f>'Medium - innovators'!M23</f>
        <v>993.42719991219246</v>
      </c>
      <c r="D23" s="4">
        <f>'Medium - Early adopters'!M23</f>
        <v>12299.937688411377</v>
      </c>
      <c r="E23" s="4">
        <f>'Medium - Early majority'!M23</f>
        <v>38839.829819636943</v>
      </c>
      <c r="F23" s="4">
        <f>'Medium - Late majority'!M23</f>
        <v>53270.398963919128</v>
      </c>
      <c r="G23" s="13">
        <f>'Medium - Laggards'!M23</f>
        <v>3086.3746149537037</v>
      </c>
      <c r="H23" s="4">
        <f t="shared" si="0"/>
        <v>108489.96828683335</v>
      </c>
      <c r="L23" s="10">
        <v>10</v>
      </c>
      <c r="M23" s="4">
        <f>'Medium - innovators'!S23</f>
        <v>345.59218127913397</v>
      </c>
      <c r="N23" s="4">
        <f>'Medium - Early adopters'!S23</f>
        <v>3782.0873585004056</v>
      </c>
      <c r="O23" s="4">
        <f>'Medium - Early majority'!S23</f>
        <v>10492.340148551157</v>
      </c>
      <c r="P23" s="4">
        <f>'Medium - Late majority'!S23</f>
        <v>13784.422716061399</v>
      </c>
      <c r="Q23" s="13">
        <f>'Medium - Laggards'!S23</f>
        <v>969.79380715170112</v>
      </c>
      <c r="R23" s="4">
        <f t="shared" si="1"/>
        <v>29374.236211543797</v>
      </c>
      <c r="S23" s="4"/>
    </row>
    <row r="24" spans="2:19" x14ac:dyDescent="0.3">
      <c r="B24" s="10">
        <v>10.5</v>
      </c>
      <c r="C24" s="4">
        <f>'Medium - innovators'!M24</f>
        <v>1115.498261211083</v>
      </c>
      <c r="D24" s="4">
        <f>'Medium - Early adopters'!M24</f>
        <v>13806.536574555677</v>
      </c>
      <c r="E24" s="4">
        <f>'Medium - Early majority'!M24</f>
        <v>43117.797197046195</v>
      </c>
      <c r="F24" s="4">
        <f>'Medium - Late majority'!M24</f>
        <v>59863.317819851451</v>
      </c>
      <c r="G24" s="13">
        <f>'Medium - Laggards'!M24</f>
        <v>3824.6903259838768</v>
      </c>
      <c r="H24" s="4">
        <f t="shared" si="0"/>
        <v>121727.84017864829</v>
      </c>
      <c r="L24" s="10">
        <v>10.5</v>
      </c>
      <c r="M24" s="4">
        <f>'Medium - innovators'!S24</f>
        <v>352.37852688597536</v>
      </c>
      <c r="N24" s="4">
        <f>'Medium - Early adopters'!S24</f>
        <v>3902.5397476532848</v>
      </c>
      <c r="O24" s="4">
        <f>'Medium - Early majority'!S24</f>
        <v>10890.966305504713</v>
      </c>
      <c r="P24" s="4">
        <f>'Medium - Late majority'!S24</f>
        <v>14393.428843584888</v>
      </c>
      <c r="Q24" s="13">
        <f>'Medium - Laggards'!S24</f>
        <v>1102.054351214814</v>
      </c>
      <c r="R24" s="4">
        <f t="shared" si="1"/>
        <v>30641.367774843675</v>
      </c>
      <c r="S24" s="4"/>
    </row>
    <row r="25" spans="2:19" x14ac:dyDescent="0.3">
      <c r="B25" s="10">
        <v>11</v>
      </c>
      <c r="C25" s="4">
        <f>'Medium - innovators'!M25</f>
        <v>1216.8896793245647</v>
      </c>
      <c r="D25" s="4">
        <f>'Medium - Early adopters'!M25</f>
        <v>15154.867055916162</v>
      </c>
      <c r="E25" s="4">
        <f>'Medium - Early majority'!M25</f>
        <v>47109.915951023519</v>
      </c>
      <c r="F25" s="4">
        <f>'Medium - Late majority'!M25</f>
        <v>66175.1987577564</v>
      </c>
      <c r="G25" s="13">
        <f>'Medium - Laggards'!M25</f>
        <v>4639.8929027498998</v>
      </c>
      <c r="H25" s="4">
        <f t="shared" si="0"/>
        <v>134296.76434677056</v>
      </c>
      <c r="L25" s="10">
        <v>11</v>
      </c>
      <c r="M25" s="4">
        <f>'Medium - innovators'!S25</f>
        <v>356.38949854137951</v>
      </c>
      <c r="N25" s="4">
        <f>'Medium - Early adopters'!S25</f>
        <v>3981.9773911746415</v>
      </c>
      <c r="O25" s="4">
        <f>'Medium - Early majority'!S25</f>
        <v>11177.66207364812</v>
      </c>
      <c r="P25" s="4">
        <f>'Medium - Late majority'!S25</f>
        <v>14841.383947589018</v>
      </c>
      <c r="Q25" s="13">
        <f>'Medium - Laggards'!S25</f>
        <v>1217.8808809306508</v>
      </c>
      <c r="R25" s="4">
        <f t="shared" si="1"/>
        <v>31575.293791883807</v>
      </c>
      <c r="S25" s="4"/>
    </row>
    <row r="26" spans="2:19" x14ac:dyDescent="0.3">
      <c r="B26" s="10">
        <v>11.5</v>
      </c>
      <c r="C26" s="4">
        <f>'Medium - innovators'!M26</f>
        <v>1299.4790000179171</v>
      </c>
      <c r="D26" s="4">
        <f>'Medium - Early adopters'!M26</f>
        <v>16333.194041746312</v>
      </c>
      <c r="E26" s="4">
        <f>'Medium - Early majority'!M26</f>
        <v>50749.991472507878</v>
      </c>
      <c r="F26" s="4">
        <f>'Medium - Late majority'!M26</f>
        <v>72082.930873048303</v>
      </c>
      <c r="G26" s="13">
        <f>'Medium - Laggards'!M26</f>
        <v>5509.7818159743083</v>
      </c>
      <c r="H26" s="4">
        <f t="shared" si="0"/>
        <v>145975.37720329472</v>
      </c>
      <c r="L26" s="10">
        <v>11.5</v>
      </c>
      <c r="M26" s="4">
        <f>'Medium - innovators'!S26</f>
        <v>359.12205116674068</v>
      </c>
      <c r="N26" s="4">
        <f>'Medium - Early adopters'!S26</f>
        <v>4039.9135932184076</v>
      </c>
      <c r="O26" s="4">
        <f>'Medium - Early majority'!S26</f>
        <v>11400.138856437605</v>
      </c>
      <c r="P26" s="4">
        <f>'Medium - Late majority'!S26</f>
        <v>15194.975346203719</v>
      </c>
      <c r="Q26" s="13">
        <f>'Medium - Laggards'!S26</f>
        <v>1320.2389957213752</v>
      </c>
      <c r="R26" s="4">
        <f t="shared" si="1"/>
        <v>32314.388842747845</v>
      </c>
      <c r="S26" s="4"/>
    </row>
    <row r="27" spans="2:19" x14ac:dyDescent="0.3">
      <c r="B27" s="10">
        <v>12</v>
      </c>
      <c r="C27" s="4">
        <f>'Medium - innovators'!M27</f>
        <v>1366.2182761806264</v>
      </c>
      <c r="D27" s="4">
        <f>'Medium - Early adopters'!M27</f>
        <v>17351.466737241652</v>
      </c>
      <c r="E27" s="4">
        <f>'Medium - Early majority'!M27</f>
        <v>54030.131693344221</v>
      </c>
      <c r="F27" s="4">
        <f>'Medium - Late majority'!M27</f>
        <v>77546.710551390497</v>
      </c>
      <c r="G27" s="13">
        <f>'Medium - Laggards'!M27</f>
        <v>6416.7871754976104</v>
      </c>
      <c r="H27" s="4">
        <f t="shared" si="0"/>
        <v>156711.3144336546</v>
      </c>
      <c r="L27" s="10">
        <v>12</v>
      </c>
      <c r="M27" s="4">
        <f>'Medium - innovators'!S27</f>
        <v>361.26323206322792</v>
      </c>
      <c r="N27" s="4">
        <f>'Medium - Early adopters'!S27</f>
        <v>4086.5350383714986</v>
      </c>
      <c r="O27" s="4">
        <f>'Medium - Early majority'!S27</f>
        <v>11585.676479948534</v>
      </c>
      <c r="P27" s="4">
        <f>'Medium - Late majority'!S27</f>
        <v>15493.277787240602</v>
      </c>
      <c r="Q27" s="13">
        <f>'Medium - Laggards'!S27</f>
        <v>1412.1236641406283</v>
      </c>
      <c r="R27" s="4">
        <f t="shared" si="1"/>
        <v>32938.876201764491</v>
      </c>
      <c r="S27" s="4"/>
    </row>
    <row r="28" spans="2:19" x14ac:dyDescent="0.3">
      <c r="B28" s="10">
        <v>12.5</v>
      </c>
      <c r="C28" s="4">
        <f>'Medium - innovators'!M28</f>
        <v>1420.0823961032133</v>
      </c>
      <c r="D28" s="4">
        <f>'Medium - Early adopters'!M28</f>
        <v>18227.980429223444</v>
      </c>
      <c r="E28" s="4">
        <f>'Medium - Early majority'!M28</f>
        <v>56970.987102357678</v>
      </c>
      <c r="F28" s="4">
        <f>'Medium - Late majority'!M28</f>
        <v>82571.182414193376</v>
      </c>
      <c r="G28" s="13">
        <f>'Medium - Laggards'!M28</f>
        <v>7347.6518014759185</v>
      </c>
      <c r="H28" s="4">
        <f t="shared" si="0"/>
        <v>166537.88414335361</v>
      </c>
      <c r="L28" s="10">
        <v>12.5</v>
      </c>
      <c r="M28" s="4">
        <f>'Medium - innovators'!S28</f>
        <v>363.08282172903546</v>
      </c>
      <c r="N28" s="4">
        <f>'Medium - Early adopters'!S28</f>
        <v>4126.3127375387212</v>
      </c>
      <c r="O28" s="4">
        <f>'Medium - Early majority'!S28</f>
        <v>11747.106012815218</v>
      </c>
      <c r="P28" s="4">
        <f>'Medium - Late majority'!S28</f>
        <v>15755.062672619433</v>
      </c>
      <c r="Q28" s="13">
        <f>'Medium - Laggards'!S28</f>
        <v>1495.4905053714863</v>
      </c>
      <c r="R28" s="4">
        <f t="shared" si="1"/>
        <v>33487.05475007389</v>
      </c>
      <c r="S28" s="4"/>
    </row>
    <row r="29" spans="2:19" x14ac:dyDescent="0.3">
      <c r="B29" s="10">
        <v>13</v>
      </c>
      <c r="C29" s="4">
        <f>'Medium - innovators'!M29</f>
        <v>1463.6466787090258</v>
      </c>
      <c r="D29" s="4">
        <f>'Medium - Early adopters'!M29</f>
        <v>18982.11678735583</v>
      </c>
      <c r="E29" s="4">
        <f>'Medium - Early majority'!M29</f>
        <v>59602.735178795672</v>
      </c>
      <c r="F29" s="4">
        <f>'Medium - Late majority'!M29</f>
        <v>87179.135460896694</v>
      </c>
      <c r="G29" s="13">
        <f>'Medium - Laggards'!M29</f>
        <v>8292.0684217367107</v>
      </c>
      <c r="H29" s="4">
        <f t="shared" si="0"/>
        <v>175519.70252749394</v>
      </c>
      <c r="L29" s="10">
        <v>13</v>
      </c>
      <c r="M29" s="4">
        <f>'Medium - innovators'!S29</f>
        <v>364.67854847331068</v>
      </c>
      <c r="N29" s="4">
        <f>'Medium - Early adopters'!S29</f>
        <v>4161.1236028705807</v>
      </c>
      <c r="O29" s="4">
        <f>'Medium - Early majority'!S29</f>
        <v>11890.233719341555</v>
      </c>
      <c r="P29" s="4">
        <f>'Medium - Late majority'!S29</f>
        <v>15989.032695630698</v>
      </c>
      <c r="Q29" s="13">
        <f>'Medium - Laggards'!S29</f>
        <v>1571.5504354281795</v>
      </c>
      <c r="R29" s="4">
        <f t="shared" si="1"/>
        <v>33976.619001744322</v>
      </c>
      <c r="S29" s="4"/>
    </row>
    <row r="30" spans="2:19" x14ac:dyDescent="0.3">
      <c r="B30" s="10">
        <v>13.5</v>
      </c>
      <c r="C30" s="4">
        <f>'Medium - innovators'!M30</f>
        <v>1499.0047244728055</v>
      </c>
      <c r="D30" s="4">
        <f>'Medium - Early adopters'!M30</f>
        <v>19631.548784565581</v>
      </c>
      <c r="E30" s="4">
        <f>'Medium - Early majority'!M30</f>
        <v>61956.531269529922</v>
      </c>
      <c r="F30" s="4">
        <f>'Medium - Late majority'!M30</f>
        <v>91398.98486930634</v>
      </c>
      <c r="G30" s="13">
        <f>'Medium - Laggards'!M30</f>
        <v>9241.713725534637</v>
      </c>
      <c r="H30" s="4">
        <f t="shared" si="0"/>
        <v>183727.78337340927</v>
      </c>
      <c r="L30" s="10">
        <v>13.5</v>
      </c>
      <c r="M30" s="4">
        <f>'Medium - innovators'!S30</f>
        <v>366.09145029199669</v>
      </c>
      <c r="N30" s="4">
        <f>'Medium - Early adopters'!S30</f>
        <v>4191.9017461894337</v>
      </c>
      <c r="O30" s="4">
        <f>'Medium - Early majority'!S30</f>
        <v>12018.187528967032</v>
      </c>
      <c r="P30" s="4">
        <f>'Medium - Late majority'!S30</f>
        <v>16199.973967508055</v>
      </c>
      <c r="Q30" s="13">
        <f>'Medium - Laggards'!S30</f>
        <v>1641.1841229425258</v>
      </c>
      <c r="R30" s="4">
        <f t="shared" si="1"/>
        <v>34417.338815899042</v>
      </c>
      <c r="S30" s="4"/>
    </row>
    <row r="31" spans="2:19" x14ac:dyDescent="0.3">
      <c r="B31" s="10">
        <v>14</v>
      </c>
      <c r="C31" s="4">
        <f>'Medium - innovators'!M31</f>
        <v>1527.8201117584208</v>
      </c>
      <c r="D31" s="4">
        <f>'Medium - Early adopters'!M31</f>
        <v>20191.614005610383</v>
      </c>
      <c r="E31" s="4">
        <f>'Medium - Early majority'!M31</f>
        <v>64061.67379537216</v>
      </c>
      <c r="F31" s="4">
        <f>'Medium - Late majority'!M31</f>
        <v>95260.095879458037</v>
      </c>
      <c r="G31" s="13">
        <f>'Medium - Laggards'!M31</f>
        <v>10189.769319062065</v>
      </c>
      <c r="H31" s="4">
        <f t="shared" si="0"/>
        <v>191230.97311126106</v>
      </c>
      <c r="L31" s="10">
        <v>14</v>
      </c>
      <c r="M31" s="4">
        <f>'Medium - innovators'!S31</f>
        <v>367.34588420466901</v>
      </c>
      <c r="N31" s="4">
        <f>'Medium - Early adopters'!S31</f>
        <v>4219.2538076326646</v>
      </c>
      <c r="O31" s="4">
        <f>'Medium - Early majority'!S31</f>
        <v>12133.112271061111</v>
      </c>
      <c r="P31" s="4">
        <f>'Medium - Late majority'!S31</f>
        <v>16391.18978600519</v>
      </c>
      <c r="Q31" s="13">
        <f>'Medium - Laggards'!S31</f>
        <v>1705.1315158554455</v>
      </c>
      <c r="R31" s="4">
        <f t="shared" si="1"/>
        <v>34816.033264759077</v>
      </c>
      <c r="S31" s="4"/>
    </row>
    <row r="32" spans="2:19" x14ac:dyDescent="0.3">
      <c r="B32" s="10">
        <v>14.5</v>
      </c>
      <c r="C32" s="4">
        <f>'Medium - innovators'!M32</f>
        <v>1551.4064708174451</v>
      </c>
      <c r="D32" s="4">
        <f>'Medium - Early adopters'!M32</f>
        <v>20675.419222205124</v>
      </c>
      <c r="E32" s="4">
        <f>'Medium - Early majority'!M32</f>
        <v>65944.918259173734</v>
      </c>
      <c r="F32" s="4">
        <f>'Medium - Late majority'!M32</f>
        <v>98791.172721736395</v>
      </c>
      <c r="G32" s="13">
        <f>'Medium - Laggards'!M32</f>
        <v>11130.668135987857</v>
      </c>
      <c r="H32" s="4">
        <f t="shared" si="0"/>
        <v>198093.58480992055</v>
      </c>
      <c r="L32" s="10">
        <v>14.5</v>
      </c>
      <c r="M32" s="4">
        <f>'Medium - innovators'!S32</f>
        <v>368.46028203120903</v>
      </c>
      <c r="N32" s="4">
        <f>'Medium - Early adopters'!S32</f>
        <v>4243.6401228689283</v>
      </c>
      <c r="O32" s="4">
        <f>'Medium - Early majority'!S32</f>
        <v>12236.681429253511</v>
      </c>
      <c r="P32" s="4">
        <f>'Medium - Late majority'!S32</f>
        <v>16565.248120128155</v>
      </c>
      <c r="Q32" s="13">
        <f>'Medium - Laggards'!S32</f>
        <v>1764.0415807970421</v>
      </c>
      <c r="R32" s="4">
        <f t="shared" si="1"/>
        <v>35178.071535078845</v>
      </c>
      <c r="S32" s="4"/>
    </row>
    <row r="33" spans="2:19" x14ac:dyDescent="0.3">
      <c r="B33" s="10">
        <v>15</v>
      </c>
      <c r="C33" s="4">
        <f>'Medium - innovators'!M33</f>
        <v>1570.800296914729</v>
      </c>
      <c r="D33" s="4">
        <f>'Medium - Early adopters'!M33</f>
        <v>21094.106788966103</v>
      </c>
      <c r="E33" s="4">
        <f>'Medium - Early majority'!M33</f>
        <v>67630.412766959445</v>
      </c>
      <c r="F33" s="4">
        <f>'Medium - Late majority'!M33</f>
        <v>102019.61252443012</v>
      </c>
      <c r="G33" s="13">
        <f>'Medium - Laggards'!M33</f>
        <v>12059.90960658581</v>
      </c>
      <c r="H33" s="4">
        <f t="shared" si="0"/>
        <v>204374.8419838562</v>
      </c>
      <c r="L33" s="10">
        <v>15</v>
      </c>
      <c r="M33" s="4">
        <f>'Medium - innovators'!S33</f>
        <v>369.44996067294363</v>
      </c>
      <c r="N33" s="4">
        <f>'Medium - Early adopters'!S33</f>
        <v>4265.4309555900709</v>
      </c>
      <c r="O33" s="4">
        <f>'Medium - Early majority'!S33</f>
        <v>12330.26034360678</v>
      </c>
      <c r="P33" s="4">
        <f>'Medium - Late majority'!S33</f>
        <v>16724.227814530819</v>
      </c>
      <c r="Q33" s="13">
        <f>'Medium - Laggards'!S33</f>
        <v>1818.4830140852102</v>
      </c>
      <c r="R33" s="4">
        <f t="shared" si="1"/>
        <v>35507.85208848583</v>
      </c>
      <c r="S33" s="4"/>
    </row>
    <row r="34" spans="2:19" x14ac:dyDescent="0.3">
      <c r="B34" s="10">
        <v>15.5</v>
      </c>
      <c r="C34" s="4">
        <f>'Medium - innovators'!M34</f>
        <v>1586.8201907818586</v>
      </c>
      <c r="D34" s="4">
        <f>'Medium - Early adopters'!M34</f>
        <v>21457.127988597444</v>
      </c>
      <c r="E34" s="4">
        <f>'Medium - Early majority'!M34</f>
        <v>69139.807067852729</v>
      </c>
      <c r="F34" s="4">
        <f>'Medium - Late majority'!M34</f>
        <v>104971.19264816288</v>
      </c>
      <c r="G34" s="13">
        <f>'Medium - Laggards'!M34</f>
        <v>12973.899400177084</v>
      </c>
      <c r="H34" s="4">
        <f t="shared" si="0"/>
        <v>210128.84729557202</v>
      </c>
      <c r="L34" s="10">
        <v>15.5</v>
      </c>
      <c r="M34" s="4">
        <f>'Medium - innovators'!S34</f>
        <v>370.32817031915658</v>
      </c>
      <c r="N34" s="4">
        <f>'Medium - Early adopters'!S34</f>
        <v>4284.9325715183031</v>
      </c>
      <c r="O34" s="4">
        <f>'Medium - Early majority'!S34</f>
        <v>12414.985920772462</v>
      </c>
      <c r="P34" s="4">
        <f>'Medium - Late majority'!S34</f>
        <v>16869.843078732327</v>
      </c>
      <c r="Q34" s="13">
        <f>'Medium - Laggards'!S34</f>
        <v>1868.9510465312167</v>
      </c>
      <c r="R34" s="4">
        <f t="shared" si="1"/>
        <v>35809.04078787347</v>
      </c>
      <c r="S34" s="4"/>
    </row>
    <row r="35" spans="2:19" x14ac:dyDescent="0.3">
      <c r="B35" s="10">
        <v>16</v>
      </c>
      <c r="C35" s="4">
        <f>'Medium - innovators'!M35</f>
        <v>1600.1138181750971</v>
      </c>
      <c r="D35" s="4">
        <f>'Medium - Early adopters'!M35</f>
        <v>21772.491882225218</v>
      </c>
      <c r="E35" s="4">
        <f>'Medium - Early majority'!M35</f>
        <v>70492.423857768765</v>
      </c>
      <c r="F35" s="4">
        <f>'Medium - Late majority'!M35</f>
        <v>107669.92471939321</v>
      </c>
      <c r="G35" s="13">
        <f>'Medium - Laggards'!M35</f>
        <v>13869.807991695019</v>
      </c>
      <c r="H35" s="4">
        <f t="shared" si="0"/>
        <v>215404.76226925728</v>
      </c>
      <c r="L35" s="10">
        <v>16</v>
      </c>
      <c r="M35" s="4">
        <f>'Medium - innovators'!S35</f>
        <v>371.10664411485868</v>
      </c>
      <c r="N35" s="4">
        <f>'Medium - Early adopters'!S35</f>
        <v>4302.4034990640348</v>
      </c>
      <c r="O35" s="4">
        <f>'Medium - Early majority'!S35</f>
        <v>12491.819397370333</v>
      </c>
      <c r="P35" s="4">
        <f>'Medium - Late majority'!S35</f>
        <v>17003.527625987761</v>
      </c>
      <c r="Q35" s="13">
        <f>'Medium - Laggards'!S35</f>
        <v>1915.8753605948318</v>
      </c>
      <c r="R35" s="4">
        <f t="shared" si="1"/>
        <v>36084.732527131811</v>
      </c>
      <c r="S35" s="4"/>
    </row>
    <row r="36" spans="2:19" x14ac:dyDescent="0.3">
      <c r="B36" s="10">
        <v>16.5</v>
      </c>
      <c r="C36" s="4">
        <f>'Medium - innovators'!M36</f>
        <v>1611.194853200559</v>
      </c>
      <c r="D36" s="4">
        <f>'Medium - Early adopters'!M36</f>
        <v>22046.984383077586</v>
      </c>
      <c r="E36" s="4">
        <f>'Medium - Early majority'!M36</f>
        <v>71705.455437896104</v>
      </c>
      <c r="F36" s="4">
        <f>'Medium - Late majority'!M36</f>
        <v>110138.01250826288</v>
      </c>
      <c r="G36" s="13">
        <f>'Medium - Laggards'!M36</f>
        <v>14745.447752912723</v>
      </c>
      <c r="H36" s="4">
        <f t="shared" si="0"/>
        <v>220247.09493534986</v>
      </c>
      <c r="L36" s="10">
        <v>16.5</v>
      </c>
      <c r="M36" s="4">
        <f>'Medium - innovators'!S36</f>
        <v>371.79591534361151</v>
      </c>
      <c r="N36" s="4">
        <f>'Medium - Early adopters'!S36</f>
        <v>4318.065556283058</v>
      </c>
      <c r="O36" s="4">
        <f>'Medium - Early majority'!S36</f>
        <v>12561.58414341213</v>
      </c>
      <c r="P36" s="4">
        <f>'Medium - Late majority'!S36</f>
        <v>17126.495850602612</v>
      </c>
      <c r="Q36" s="13">
        <f>'Medium - Laggards'!S36</f>
        <v>1959.6283556679448</v>
      </c>
      <c r="R36" s="4">
        <f t="shared" si="1"/>
        <v>36337.569821309364</v>
      </c>
      <c r="S36" s="4"/>
    </row>
    <row r="37" spans="2:19" x14ac:dyDescent="0.3">
      <c r="B37" s="10">
        <v>17</v>
      </c>
      <c r="C37" s="4">
        <f>'Medium - innovators'!M37</f>
        <v>1620.4719265740448</v>
      </c>
      <c r="D37" s="4">
        <f>'Medium - Early adopters'!M37</f>
        <v>22286.357828491291</v>
      </c>
      <c r="E37" s="4">
        <f>'Medium - Early majority'!M37</f>
        <v>72794.166711244863</v>
      </c>
      <c r="F37" s="4">
        <f>'Medium - Late majority'!M37</f>
        <v>112395.87667025001</v>
      </c>
      <c r="G37" s="13">
        <f>'Medium - Laggards'!M37</f>
        <v>15599.167527112213</v>
      </c>
      <c r="H37" s="4">
        <f t="shared" si="0"/>
        <v>224696.04066367241</v>
      </c>
      <c r="L37" s="10">
        <v>17</v>
      </c>
      <c r="M37" s="4">
        <f>'Medium - innovators'!S37</f>
        <v>372.40550537415356</v>
      </c>
      <c r="N37" s="4">
        <f>'Medium - Early adopters'!S37</f>
        <v>4332.1115398717066</v>
      </c>
      <c r="O37" s="4">
        <f>'Medium - Early majority'!S37</f>
        <v>12624.993367849469</v>
      </c>
      <c r="P37" s="4">
        <f>'Medium - Late majority'!S37</f>
        <v>17239.788216880865</v>
      </c>
      <c r="Q37" s="13">
        <f>'Medium - Laggards'!S37</f>
        <v>2000.5329847786513</v>
      </c>
      <c r="R37" s="4">
        <f t="shared" si="1"/>
        <v>36569.831614754847</v>
      </c>
      <c r="S37" s="4"/>
    </row>
    <row r="38" spans="2:19" x14ac:dyDescent="0.3">
      <c r="B38" s="10">
        <v>17.5</v>
      </c>
      <c r="C38" s="4">
        <f>'Medium - innovators'!M38</f>
        <v>1628.2712484690383</v>
      </c>
      <c r="D38" s="4">
        <f>'Medium - Early adopters'!M38</f>
        <v>22495.493170092108</v>
      </c>
      <c r="E38" s="4">
        <f>'Medium - Early majority'!M38</f>
        <v>73772.093405295163</v>
      </c>
      <c r="F38" s="4">
        <f>'Medium - Late majority'!M38</f>
        <v>114462.22153664712</v>
      </c>
      <c r="G38" s="13">
        <f>'Medium - Laggards'!M38</f>
        <v>16429.762947357449</v>
      </c>
      <c r="H38" s="4">
        <f t="shared" si="0"/>
        <v>228787.84230786085</v>
      </c>
      <c r="L38" s="10">
        <v>17.5</v>
      </c>
      <c r="M38" s="4">
        <f>'Medium - innovators'!S38</f>
        <v>372.94404045839997</v>
      </c>
      <c r="N38" s="4">
        <f>'Medium - Early adopters'!S38</f>
        <v>4344.7107091944927</v>
      </c>
      <c r="O38" s="4">
        <f>'Medium - Early majority'!S38</f>
        <v>12682.670759153363</v>
      </c>
      <c r="P38" s="4">
        <f>'Medium - Late majority'!S38</f>
        <v>17344.305406233419</v>
      </c>
      <c r="Q38" s="13">
        <f>'Medium - Laggards'!S38</f>
        <v>2038.8698096273538</v>
      </c>
      <c r="R38" s="4">
        <f t="shared" si="1"/>
        <v>36783.500724667028</v>
      </c>
      <c r="S38" s="4"/>
    </row>
    <row r="39" spans="2:19" x14ac:dyDescent="0.3">
      <c r="B39" s="10">
        <v>18</v>
      </c>
      <c r="C39" s="4">
        <f>'Medium - innovators'!M39</f>
        <v>1634.8542580219046</v>
      </c>
      <c r="D39" s="4">
        <f>'Medium - Early adopters'!M39</f>
        <v>22678.53764281956</v>
      </c>
      <c r="E39" s="4">
        <f>'Medium - Early majority'!M39</f>
        <v>74651.229219601315</v>
      </c>
      <c r="F39" s="4">
        <f>'Medium - Late majority'!M39</f>
        <v>116354.12703543316</v>
      </c>
      <c r="G39" s="13">
        <f>'Medium - Laggards'!M39</f>
        <v>17236.400535932993</v>
      </c>
      <c r="H39" s="4">
        <f t="shared" si="0"/>
        <v>232555.14869180895</v>
      </c>
      <c r="L39" s="10">
        <v>18</v>
      </c>
      <c r="M39" s="4">
        <f>'Medium - innovators'!S39</f>
        <v>373.41933134449249</v>
      </c>
      <c r="N39" s="4">
        <f>'Medium - Early adopters'!S39</f>
        <v>4356.0127909930989</v>
      </c>
      <c r="O39" s="4">
        <f>'Medium - Early majority'!S39</f>
        <v>12735.166104957623</v>
      </c>
      <c r="P39" s="4">
        <f>'Medium - Late majority'!S39</f>
        <v>17440.834332644692</v>
      </c>
      <c r="Q39" s="13">
        <f>'Medium - Laggards'!S39</f>
        <v>2074.8831706771271</v>
      </c>
      <c r="R39" s="4">
        <f t="shared" si="1"/>
        <v>36980.315730617032</v>
      </c>
      <c r="S39" s="4"/>
    </row>
    <row r="40" spans="2:19" x14ac:dyDescent="0.3">
      <c r="B40" s="10">
        <v>18.5</v>
      </c>
      <c r="C40" s="4">
        <f>'Medium - innovators'!M40</f>
        <v>1640.4313813114686</v>
      </c>
      <c r="D40" s="4">
        <f>'Medium - Early adopters'!M40</f>
        <v>22839.02096989104</v>
      </c>
      <c r="E40" s="4">
        <f>'Medium - Early majority'!M40</f>
        <v>75442.198649422731</v>
      </c>
      <c r="F40" s="4">
        <f>'Medium - Late majority'!M40</f>
        <v>118087.15421829438</v>
      </c>
      <c r="G40" s="13">
        <f>'Medium - Laggards'!M40</f>
        <v>18018.553666415144</v>
      </c>
      <c r="H40" s="4">
        <f t="shared" si="0"/>
        <v>236027.35888533475</v>
      </c>
      <c r="L40" s="10">
        <v>18.5</v>
      </c>
      <c r="M40" s="4">
        <f>'Medium - innovators'!S40</f>
        <v>373.83843492165636</v>
      </c>
      <c r="N40" s="4">
        <f>'Medium - Early adopters'!S40</f>
        <v>4366.1509782584035</v>
      </c>
      <c r="O40" s="4">
        <f>'Medium - Early majority'!S40</f>
        <v>12782.967295466784</v>
      </c>
      <c r="P40" s="4">
        <f>'Medium - Late majority'!S40</f>
        <v>17530.068197142708</v>
      </c>
      <c r="Q40" s="13">
        <f>'Medium - Laggards'!S40</f>
        <v>2108.7864932507046</v>
      </c>
      <c r="R40" s="4">
        <f t="shared" si="1"/>
        <v>37161.811399040263</v>
      </c>
      <c r="S40" s="4"/>
    </row>
    <row r="41" spans="2:19" x14ac:dyDescent="0.3">
      <c r="B41" s="10">
        <v>19</v>
      </c>
      <c r="C41" s="4">
        <f>'Medium - innovators'!M41</f>
        <v>1645.1727554380445</v>
      </c>
      <c r="D41" s="4">
        <f>'Medium - Early adopters'!M41</f>
        <v>22979.953068719602</v>
      </c>
      <c r="E41" s="4">
        <f>'Medium - Early majority'!M41</f>
        <v>76154.414160981891</v>
      </c>
      <c r="F41" s="4">
        <f>'Medium - Late majority'!M41</f>
        <v>119675.45659596735</v>
      </c>
      <c r="G41" s="13">
        <f>'Medium - Laggards'!M41</f>
        <v>18775.948634684712</v>
      </c>
      <c r="H41" s="4">
        <f t="shared" si="0"/>
        <v>239230.94521579158</v>
      </c>
      <c r="L41" s="10">
        <v>19</v>
      </c>
      <c r="M41" s="4">
        <f>'Medium - innovators'!S41</f>
        <v>374.20770811938951</v>
      </c>
      <c r="N41" s="4">
        <f>'Medium - Early adopters'!S41</f>
        <v>4375.244235987413</v>
      </c>
      <c r="O41" s="4">
        <f>'Medium - Early majority'!S41</f>
        <v>12826.509689925855</v>
      </c>
      <c r="P41" s="4">
        <f>'Medium - Late majority'!S41</f>
        <v>17612.622119759799</v>
      </c>
      <c r="Q41" s="13">
        <f>'Medium - Laggards'!S41</f>
        <v>2140.7668061055952</v>
      </c>
      <c r="R41" s="4">
        <f t="shared" si="1"/>
        <v>37329.350559898048</v>
      </c>
      <c r="S41" s="4"/>
    </row>
    <row r="42" spans="2:19" x14ac:dyDescent="0.3">
      <c r="B42" s="10">
        <v>19.5</v>
      </c>
      <c r="C42" s="4">
        <f>'Medium - innovators'!M42</f>
        <v>1649.2165935838741</v>
      </c>
      <c r="D42" s="4">
        <f>'Medium - Early adopters'!M42</f>
        <v>23103.905986993886</v>
      </c>
      <c r="E42" s="4">
        <f>'Medium - Early majority'!M42</f>
        <v>76796.217585150647</v>
      </c>
      <c r="F42" s="4">
        <f>'Medium - Late majority'!M42</f>
        <v>121131.89207527155</v>
      </c>
      <c r="G42" s="13">
        <f>'Medium - Laggards'!M42</f>
        <v>19508.519293188954</v>
      </c>
      <c r="H42" s="4">
        <f t="shared" si="0"/>
        <v>242189.75153418892</v>
      </c>
      <c r="L42" s="10">
        <v>19.5</v>
      </c>
      <c r="M42" s="4">
        <f>'Medium - innovators'!S42</f>
        <v>374.53285895287979</v>
      </c>
      <c r="N42" s="4">
        <f>'Medium - Early adopters'!S42</f>
        <v>4383.3991222606228</v>
      </c>
      <c r="O42" s="4">
        <f>'Medium - Early majority'!S42</f>
        <v>12866.183537415547</v>
      </c>
      <c r="P42" s="4">
        <f>'Medium - Late majority'!S42</f>
        <v>17689.045454561827</v>
      </c>
      <c r="Q42" s="13">
        <f>'Medium - Laggards'!S42</f>
        <v>2170.9885684025871</v>
      </c>
      <c r="R42" s="4">
        <f t="shared" si="1"/>
        <v>37484.149541593462</v>
      </c>
      <c r="S42" s="4"/>
    </row>
    <row r="43" spans="2:19" x14ac:dyDescent="0.3">
      <c r="B43" s="10">
        <v>20</v>
      </c>
      <c r="C43" s="4">
        <f>'Medium - innovators'!M43</f>
        <v>1652.6757189803825</v>
      </c>
      <c r="D43" s="4">
        <f>'Medium - Early adopters'!M43</f>
        <v>23213.08250166064</v>
      </c>
      <c r="E43" s="4">
        <f>'Medium - Early majority'!M43</f>
        <v>77375.006308942102</v>
      </c>
      <c r="F43" s="4">
        <f>'Medium - Late majority'!M43</f>
        <v>122468.13209967173</v>
      </c>
      <c r="G43" s="13">
        <f>'Medium - Laggards'!M43</f>
        <v>20216.368914602368</v>
      </c>
      <c r="H43" s="4">
        <f t="shared" si="0"/>
        <v>244925.26554385724</v>
      </c>
      <c r="L43" s="10">
        <v>20</v>
      </c>
      <c r="M43" s="4">
        <f>'Medium - innovators'!S43</f>
        <v>374.81899660037112</v>
      </c>
      <c r="N43" s="4">
        <f>'Medium - Early adopters'!S43</f>
        <v>4390.7112645593734</v>
      </c>
      <c r="O43" s="4">
        <f>'Medium - Early majority'!S43</f>
        <v>12902.339945277485</v>
      </c>
      <c r="P43" s="4">
        <f>'Medium - Late majority'!S43</f>
        <v>17759.831592110968</v>
      </c>
      <c r="Q43" s="13">
        <f>'Medium - Laggards'!S43</f>
        <v>2199.5969022876257</v>
      </c>
      <c r="R43" s="4">
        <f t="shared" si="1"/>
        <v>37627.298700835818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1655-7DCA-4649-8C11-4971584816D3}">
  <dimension ref="B2:S43"/>
  <sheetViews>
    <sheetView topLeftCell="C1" zoomScaleNormal="100" workbookViewId="0">
      <selection activeCell="K23" sqref="K2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'Low - innovators'!M3</f>
        <v>4</v>
      </c>
      <c r="D3" s="4">
        <f>'Low - Early adopters'!M3</f>
        <v>27</v>
      </c>
      <c r="E3" s="4">
        <f>'Low - Early majority'!M3</f>
        <v>136</v>
      </c>
      <c r="F3" s="4">
        <f>'Low - Late majority'!M3</f>
        <v>170</v>
      </c>
      <c r="G3" s="13">
        <f>'Low - Laggards'!M3</f>
        <v>192</v>
      </c>
      <c r="H3" s="4">
        <f>SUM(C3:G3)</f>
        <v>529</v>
      </c>
      <c r="L3" s="10">
        <v>0</v>
      </c>
      <c r="M3" s="4">
        <f>'Low - innovators'!S3</f>
        <v>0.74689158827036239</v>
      </c>
      <c r="N3" s="4">
        <f>'Low - Early adopters'!S3</f>
        <v>13.660830714443035</v>
      </c>
      <c r="O3" s="4">
        <f>'Low - Early majority'!S3</f>
        <v>85.461713024793099</v>
      </c>
      <c r="P3" s="4">
        <f>'Low - Late majority'!S3</f>
        <v>65.161373744086617</v>
      </c>
      <c r="Q3" s="13">
        <f>'Low - Laggards'!S3</f>
        <v>30.341733915472314</v>
      </c>
      <c r="R3" s="4">
        <f>SUM(M3:Q3)</f>
        <v>195.37254298706543</v>
      </c>
      <c r="S3" s="4"/>
    </row>
    <row r="4" spans="2:19" x14ac:dyDescent="0.3">
      <c r="B4" s="10">
        <v>0.5</v>
      </c>
      <c r="C4" s="4">
        <f>'Low - innovators'!M4</f>
        <v>4.0468915882703627</v>
      </c>
      <c r="D4" s="4">
        <f>'Low - Early adopters'!M4</f>
        <v>36.610830714443033</v>
      </c>
      <c r="E4" s="4">
        <f>'Low - Early majority'!M4</f>
        <v>204.46171302479308</v>
      </c>
      <c r="F4" s="4">
        <f>'Low - Late majority'!M4</f>
        <v>218.16137374408663</v>
      </c>
      <c r="G4" s="13">
        <f>'Low - Laggards'!M4</f>
        <v>212.74173391547231</v>
      </c>
      <c r="H4" s="4">
        <f t="shared" ref="H4:H43" si="0">SUM(C4:G4)</f>
        <v>676.02254298706544</v>
      </c>
      <c r="L4" s="10">
        <v>0.5</v>
      </c>
      <c r="M4" s="4">
        <f>'Low - innovators'!S4</f>
        <v>0.76319350879204317</v>
      </c>
      <c r="N4" s="4">
        <f>'Low - Early adopters'!S4</f>
        <v>19.412248538536691</v>
      </c>
      <c r="O4" s="4">
        <f>'Low - Early majority'!S4</f>
        <v>126.79290363344944</v>
      </c>
      <c r="P4" s="4">
        <f>'Low - Late majority'!S4</f>
        <v>84.436556017037972</v>
      </c>
      <c r="Q4" s="13">
        <f>'Low - Laggards'!S4</f>
        <v>34.056834223703767</v>
      </c>
      <c r="R4" s="4">
        <f t="shared" ref="R4:R43" si="1">SUM(M4:Q4)</f>
        <v>265.46173592151996</v>
      </c>
      <c r="S4" s="4"/>
    </row>
    <row r="5" spans="2:19" x14ac:dyDescent="0.3">
      <c r="B5" s="10">
        <v>1</v>
      </c>
      <c r="C5" s="4">
        <f>'Low - innovators'!M5</f>
        <v>4.1018790691150926</v>
      </c>
      <c r="D5" s="4">
        <f>'Low - Early adopters'!M5</f>
        <v>50.53145464581327</v>
      </c>
      <c r="E5" s="4">
        <f>'Low - Early majority'!M5</f>
        <v>305.6969025301434</v>
      </c>
      <c r="F5" s="4">
        <f>'Low - Late majority'!M5</f>
        <v>280.78179238671595</v>
      </c>
      <c r="G5" s="13">
        <f>'Low - Laggards'!M5</f>
        <v>236.16148144340247</v>
      </c>
      <c r="H5" s="4">
        <f t="shared" si="0"/>
        <v>877.27351007519019</v>
      </c>
      <c r="L5" s="10">
        <v>1</v>
      </c>
      <c r="M5" s="4">
        <f>'Low - innovators'!S5</f>
        <v>0.78238814293858649</v>
      </c>
      <c r="N5" s="4">
        <f>'Low - Early adopters'!S5</f>
        <v>27.272339598499347</v>
      </c>
      <c r="O5" s="4">
        <f>'Low - Early majority'!S5</f>
        <v>181.53168690619464</v>
      </c>
      <c r="P5" s="4">
        <f>'Low - Late majority'!S5</f>
        <v>108.39132912126021</v>
      </c>
      <c r="Q5" s="13">
        <f>'Low - Laggards'!S5</f>
        <v>38.219559313301914</v>
      </c>
      <c r="R5" s="4">
        <f t="shared" si="1"/>
        <v>356.19730308219471</v>
      </c>
      <c r="S5" s="4"/>
    </row>
    <row r="6" spans="2:19" x14ac:dyDescent="0.3">
      <c r="B6" s="10">
        <v>1.5</v>
      </c>
      <c r="C6" s="4">
        <f>'Low - innovators'!M6</f>
        <v>4.1664383749585383</v>
      </c>
      <c r="D6" s="4">
        <f>'Low - Early adopters'!M6</f>
        <v>70.224076047440619</v>
      </c>
      <c r="E6" s="4">
        <f>'Low - Early majority'!M6</f>
        <v>449.01647662007008</v>
      </c>
      <c r="F6" s="4">
        <f>'Low - Late majority'!M6</f>
        <v>361.09494226930457</v>
      </c>
      <c r="G6" s="13">
        <f>'Low - Laggards'!M6</f>
        <v>262.57296668453426</v>
      </c>
      <c r="H6" s="4">
        <f t="shared" si="0"/>
        <v>1147.0748999963082</v>
      </c>
      <c r="L6" s="10">
        <v>1.5</v>
      </c>
      <c r="M6" s="4">
        <f>'Low - innovators'!S6</f>
        <v>0.80504752705532623</v>
      </c>
      <c r="N6" s="4">
        <f>'Low - Early adopters'!S6</f>
        <v>37.499198321129548</v>
      </c>
      <c r="O6" s="4">
        <f>'Low - Early majority'!S6</f>
        <v>249.57483102147177</v>
      </c>
      <c r="P6" s="4">
        <f>'Low - Late majority'!S6</f>
        <v>137.45782848671428</v>
      </c>
      <c r="Q6" s="13">
        <f>'Low - Laggards'!S6</f>
        <v>42.869330500034422</v>
      </c>
      <c r="R6" s="4">
        <f t="shared" si="1"/>
        <v>468.20623585640533</v>
      </c>
      <c r="S6" s="4"/>
    </row>
    <row r="7" spans="2:19" x14ac:dyDescent="0.3">
      <c r="B7" s="10">
        <v>2</v>
      </c>
      <c r="C7" s="4">
        <f>'Low - innovators'!M7</f>
        <v>4.2423591863961203</v>
      </c>
      <c r="D7" s="4">
        <f>'Low - Early adopters'!M7</f>
        <v>97.189662961454076</v>
      </c>
      <c r="E7" s="4">
        <f>'Low - Early majority'!M7</f>
        <v>642.46424806403309</v>
      </c>
      <c r="F7" s="4">
        <f>'Low - Late majority'!M7</f>
        <v>462.44327652908839</v>
      </c>
      <c r="G7" s="13">
        <f>'Low - Laggards'!M7</f>
        <v>292.31364885034196</v>
      </c>
      <c r="H7" s="4">
        <f t="shared" si="0"/>
        <v>1498.6531955913135</v>
      </c>
      <c r="L7" s="10">
        <v>2</v>
      </c>
      <c r="M7" s="4">
        <f>'Low - innovators'!S7</f>
        <v>0.83188925239598632</v>
      </c>
      <c r="N7" s="4">
        <f>'Low - Early adopters'!S7</f>
        <v>50.11544038149254</v>
      </c>
      <c r="O7" s="4">
        <f>'Low - Early majority'!S7</f>
        <v>329.30293597653838</v>
      </c>
      <c r="P7" s="4">
        <f>'Low - Late majority'!S7</f>
        <v>171.86383020930438</v>
      </c>
      <c r="Q7" s="13">
        <f>'Low - Laggards'!S7</f>
        <v>48.046094439833475</v>
      </c>
      <c r="R7" s="4">
        <f t="shared" si="1"/>
        <v>600.16019025956484</v>
      </c>
      <c r="S7" s="4"/>
    </row>
    <row r="8" spans="2:19" x14ac:dyDescent="0.3">
      <c r="B8" s="10">
        <v>2.5</v>
      </c>
      <c r="C8" s="4">
        <f>'Low - innovators'!M8</f>
        <v>4.3318355811727862</v>
      </c>
      <c r="D8" s="4">
        <f>'Low - Early adopters'!M8</f>
        <v>132.7266538987285</v>
      </c>
      <c r="E8" s="4">
        <f>'Low - Early majority'!M8</f>
        <v>891.45915303256731</v>
      </c>
      <c r="F8" s="4">
        <f>'Low - Late majority'!M8</f>
        <v>588.06277908548395</v>
      </c>
      <c r="G8" s="13">
        <f>'Low - Laggards'!M8</f>
        <v>325.74406084765837</v>
      </c>
      <c r="H8" s="4">
        <f t="shared" si="0"/>
        <v>1942.324482445611</v>
      </c>
      <c r="L8" s="10">
        <v>2.5</v>
      </c>
      <c r="M8" s="4">
        <f>'Low - innovators'!S8</f>
        <v>0.86383236192573609</v>
      </c>
      <c r="N8" s="4">
        <f>'Low - Early adopters'!S8</f>
        <v>64.88697013901654</v>
      </c>
      <c r="O8" s="4">
        <f>'Low - Early majority'!S8</f>
        <v>418.06513842014255</v>
      </c>
      <c r="P8" s="4">
        <f>'Low - Late majority'!S8</f>
        <v>211.60573599690019</v>
      </c>
      <c r="Q8" s="13">
        <f>'Low - Laggards'!S8</f>
        <v>53.790369559402684</v>
      </c>
      <c r="R8" s="4">
        <f t="shared" si="1"/>
        <v>749.21204647738773</v>
      </c>
      <c r="S8" s="4"/>
    </row>
    <row r="9" spans="2:19" x14ac:dyDescent="0.3">
      <c r="B9" s="10">
        <v>3</v>
      </c>
      <c r="C9" s="4">
        <f>'Low - innovators'!M9</f>
        <v>4.4375967163932852</v>
      </c>
      <c r="D9" s="4">
        <f>'Low - Early adopters'!M9</f>
        <v>177.70462595293577</v>
      </c>
      <c r="E9" s="4">
        <f>'Low - Early majority'!M9</f>
        <v>1198.0918973236389</v>
      </c>
      <c r="F9" s="4">
        <f>'Low - Late majority'!M9</f>
        <v>740.86223717383575</v>
      </c>
      <c r="G9" s="13">
        <f>'Low - Laggards'!M9</f>
        <v>363.24722736467811</v>
      </c>
      <c r="H9" s="4">
        <f t="shared" si="0"/>
        <v>2484.3435845314816</v>
      </c>
      <c r="L9" s="10">
        <v>3</v>
      </c>
      <c r="M9" s="4">
        <f>'Low - innovators'!S9</f>
        <v>0.90208519512644858</v>
      </c>
      <c r="N9" s="4">
        <f>'Low - Early adopters'!S9</f>
        <v>81.387168683437267</v>
      </c>
      <c r="O9" s="4">
        <f>'Low - Early majority'!S9</f>
        <v>512.86137052577681</v>
      </c>
      <c r="P9" s="4">
        <f>'Low - Late majority'!S9</f>
        <v>256.46229689854238</v>
      </c>
      <c r="Q9" s="13">
        <f>'Low - Laggards'!S9</f>
        <v>60.14389125818429</v>
      </c>
      <c r="R9" s="4">
        <f t="shared" si="1"/>
        <v>911.75681256106725</v>
      </c>
      <c r="S9" s="4"/>
    </row>
    <row r="10" spans="2:19" x14ac:dyDescent="0.3">
      <c r="B10" s="10">
        <v>3.5</v>
      </c>
      <c r="C10" s="4">
        <f>'Low - innovators'!M10</f>
        <v>4.5631024861509095</v>
      </c>
      <c r="D10" s="4">
        <f>'Low - Early adopters'!M10</f>
        <v>232.43610074343266</v>
      </c>
      <c r="E10" s="4">
        <f>'Low - Early majority'!M10</f>
        <v>1561.191780683961</v>
      </c>
      <c r="F10" s="4">
        <f>'Low - Late majority'!M10</f>
        <v>923.2383103549945</v>
      </c>
      <c r="G10" s="13">
        <f>'Low - Laggards'!M10</f>
        <v>405.22875725462848</v>
      </c>
      <c r="H10" s="4">
        <f t="shared" si="0"/>
        <v>3126.6580515231676</v>
      </c>
      <c r="L10" s="10">
        <v>3.5</v>
      </c>
      <c r="M10" s="4">
        <f>'Low - innovators'!S10</f>
        <v>0.94828772497767877</v>
      </c>
      <c r="N10" s="4">
        <f>'Low - Early adopters'!S10</f>
        <v>99.111959794356665</v>
      </c>
      <c r="O10" s="4">
        <f>'Low - Early majority'!S10</f>
        <v>610.9285957372033</v>
      </c>
      <c r="P10" s="4">
        <f>'Low - Late majority'!S10</f>
        <v>306.04872347581778</v>
      </c>
      <c r="Q10" s="13">
        <f>'Low - Laggards'!S10</f>
        <v>67.151342382745611</v>
      </c>
      <c r="R10" s="4">
        <f t="shared" si="1"/>
        <v>1084.1889091151011</v>
      </c>
      <c r="S10" s="4"/>
    </row>
    <row r="11" spans="2:19" x14ac:dyDescent="0.3">
      <c r="B11" s="10">
        <v>4</v>
      </c>
      <c r="C11" s="4">
        <f>'Low - innovators'!M11</f>
        <v>4.7128472760521793</v>
      </c>
      <c r="D11" s="4">
        <f>'Low - Early adopters'!M11</f>
        <v>296.68264542627446</v>
      </c>
      <c r="E11" s="4">
        <f>'Low - Early majority'!M11</f>
        <v>1976.9714038356692</v>
      </c>
      <c r="F11" s="4">
        <f>'Low - Late majority'!M11</f>
        <v>1136.9632027953128</v>
      </c>
      <c r="G11" s="13">
        <f>'Low - Laggards'!M11</f>
        <v>452.11866177464265</v>
      </c>
      <c r="H11" s="4">
        <f t="shared" si="0"/>
        <v>3867.4487611079512</v>
      </c>
      <c r="L11" s="10">
        <v>4</v>
      </c>
      <c r="M11" s="4">
        <f>'Low - innovators'!S11</f>
        <v>1.0047473175625494</v>
      </c>
      <c r="N11" s="4">
        <f>'Low - Early adopters'!S11</f>
        <v>117.5966747534403</v>
      </c>
      <c r="O11" s="4">
        <f>'Low - Early majority'!S11</f>
        <v>710.10618631140733</v>
      </c>
      <c r="P11" s="4">
        <f>'Low - Late majority'!S11</f>
        <v>359.90447652523665</v>
      </c>
      <c r="Q11" s="13">
        <f>'Low - Laggards'!S11</f>
        <v>74.863924571267091</v>
      </c>
      <c r="R11" s="4">
        <f t="shared" si="1"/>
        <v>1263.476009478914</v>
      </c>
      <c r="S11" s="4"/>
    </row>
    <row r="12" spans="2:19" x14ac:dyDescent="0.3">
      <c r="B12" s="10">
        <v>4.5</v>
      </c>
      <c r="C12" s="4">
        <f>'Low - innovators'!M12</f>
        <v>4.8928463203055976</v>
      </c>
      <c r="D12" s="4">
        <f>'Low - Early adopters'!M12</f>
        <v>369.7769233657736</v>
      </c>
      <c r="E12" s="4">
        <f>'Low - Early majority'!M12</f>
        <v>2439.9561646676179</v>
      </c>
      <c r="F12" s="4">
        <f>'Low - Late majority'!M12</f>
        <v>1383.1713590410181</v>
      </c>
      <c r="G12" s="13">
        <f>'Low - Laggards'!M12</f>
        <v>504.37665325717762</v>
      </c>
      <c r="H12" s="4">
        <f t="shared" si="0"/>
        <v>4702.173946651892</v>
      </c>
      <c r="L12" s="10">
        <v>4.5</v>
      </c>
      <c r="M12" s="4">
        <f>'Low - innovators'!S12</f>
        <v>1.0748339168285224</v>
      </c>
      <c r="N12" s="4">
        <f>'Low - Early adopters'!S12</f>
        <v>136.50532338431853</v>
      </c>
      <c r="O12" s="4">
        <f>'Low - Early majority'!S12</f>
        <v>809.00730378923618</v>
      </c>
      <c r="P12" s="4">
        <f>'Low - Late majority'!S12</f>
        <v>417.60691501148989</v>
      </c>
      <c r="Q12" s="13">
        <f>'Low - Laggards'!S12</f>
        <v>83.34585171976633</v>
      </c>
      <c r="R12" s="4">
        <f t="shared" si="1"/>
        <v>1447.5402278216395</v>
      </c>
      <c r="S12" s="4"/>
    </row>
    <row r="13" spans="2:19" x14ac:dyDescent="0.3">
      <c r="B13" s="10">
        <v>5</v>
      </c>
      <c r="C13" s="4">
        <f>'Low - innovators'!M13</f>
        <v>5.1114321310806403</v>
      </c>
      <c r="D13" s="4">
        <f>'Low - Early adopters'!M13</f>
        <v>450.81570824522612</v>
      </c>
      <c r="E13" s="4">
        <f>'Low - Early majority'!M13</f>
        <v>2943.9689478734017</v>
      </c>
      <c r="F13" s="4">
        <f>'Low - Late majority'!M13</f>
        <v>1662.4611381484062</v>
      </c>
      <c r="G13" s="13">
        <f>'Low - Laggards'!M13</f>
        <v>562.50367231408507</v>
      </c>
      <c r="H13" s="4">
        <f t="shared" si="0"/>
        <v>5624.8608987121997</v>
      </c>
      <c r="L13" s="10">
        <v>5</v>
      </c>
      <c r="M13" s="4">
        <f>'Low - innovators'!S13</f>
        <v>1.1636445758813321</v>
      </c>
      <c r="N13" s="4">
        <f>'Low - Early adopters'!S13</f>
        <v>155.68987469524529</v>
      </c>
      <c r="O13" s="4">
        <f>'Low - Early majority'!S13</f>
        <v>907.08299733832462</v>
      </c>
      <c r="P13" s="4">
        <f>'Low - Late majority'!S13</f>
        <v>478.90555865766163</v>
      </c>
      <c r="Q13" s="13">
        <f>'Low - Laggards'!S13</f>
        <v>92.685105238483629</v>
      </c>
      <c r="R13" s="4">
        <f t="shared" si="1"/>
        <v>1635.5271805055966</v>
      </c>
      <c r="S13" s="4"/>
    </row>
    <row r="14" spans="2:19" x14ac:dyDescent="0.3">
      <c r="B14" s="10">
        <v>5.5</v>
      </c>
      <c r="C14" s="4">
        <f>'Low - innovators'!M14</f>
        <v>5.3805760840228611</v>
      </c>
      <c r="D14" s="4">
        <f>'Low - Early adopters'!M14</f>
        <v>538.88322670368757</v>
      </c>
      <c r="E14" s="4">
        <f>'Low - Early majority'!M14</f>
        <v>3483.0558267275514</v>
      </c>
      <c r="F14" s="4">
        <f>'Low - Late majority'!M14</f>
        <v>1975.1205829912274</v>
      </c>
      <c r="G14" s="13">
        <f>'Low - Laggards'!M14</f>
        <v>627.06359393686444</v>
      </c>
      <c r="H14" s="4">
        <f t="shared" si="0"/>
        <v>6629.5038064433538</v>
      </c>
      <c r="L14" s="10">
        <v>5.5</v>
      </c>
      <c r="M14" s="4">
        <f>'Low - innovators'!S14</f>
        <v>1.2791203041995121</v>
      </c>
      <c r="N14" s="4">
        <f>'Low - Early adopters'!S14</f>
        <v>175.23162133802748</v>
      </c>
      <c r="O14" s="4">
        <f>'Low - Early majority'!S14</f>
        <v>1004.6552057608582</v>
      </c>
      <c r="P14" s="4">
        <f>'Low - Late majority'!S14</f>
        <v>543.87376631781137</v>
      </c>
      <c r="Q14" s="13">
        <f>'Low - Laggards'!S14</f>
        <v>103.00972469535725</v>
      </c>
      <c r="R14" s="4">
        <f t="shared" si="1"/>
        <v>1828.0494384162539</v>
      </c>
      <c r="S14" s="4"/>
    </row>
    <row r="15" spans="2:19" x14ac:dyDescent="0.3">
      <c r="B15" s="10">
        <v>6</v>
      </c>
      <c r="C15" s="4">
        <f>'Low - innovators'!M15</f>
        <v>5.7180955735183723</v>
      </c>
      <c r="D15" s="4">
        <f>'Low - Early adopters'!M15</f>
        <v>633.28236403616188</v>
      </c>
      <c r="E15" s="4">
        <f>'Low - Early majority'!M15</f>
        <v>4052.3290541474657</v>
      </c>
      <c r="F15" s="4">
        <f>'Low - Late majority'!M15</f>
        <v>2321.482291009916</v>
      </c>
      <c r="G15" s="13">
        <f>'Low - Laggards'!M15</f>
        <v>698.72013893537849</v>
      </c>
      <c r="H15" s="4">
        <f t="shared" si="0"/>
        <v>7711.53194370244</v>
      </c>
      <c r="L15" s="10">
        <v>6</v>
      </c>
      <c r="M15" s="4">
        <f>'Low - innovators'!S15</f>
        <v>1.4339304199644716</v>
      </c>
      <c r="N15" s="4">
        <f>'Low - Early adopters'!S15</f>
        <v>195.47680877725711</v>
      </c>
      <c r="O15" s="4">
        <f>'Low - Early majority'!S15</f>
        <v>1102.9555112727428</v>
      </c>
      <c r="P15" s="4">
        <f>'Low - Late majority'!S15</f>
        <v>613.0721296344334</v>
      </c>
      <c r="Q15" s="13">
        <f>'Low - Laggards'!S15</f>
        <v>114.51024073317708</v>
      </c>
      <c r="R15" s="4">
        <f t="shared" si="1"/>
        <v>2027.4486208375749</v>
      </c>
      <c r="S15" s="4"/>
    </row>
    <row r="16" spans="2:19" x14ac:dyDescent="0.3">
      <c r="B16" s="10">
        <v>6.5</v>
      </c>
      <c r="C16" s="4">
        <f>'Low - innovators'!M16</f>
        <v>6.1513592681171287</v>
      </c>
      <c r="D16" s="4">
        <f>'Low - Early adopters'!M16</f>
        <v>733.76681820799479</v>
      </c>
      <c r="E16" s="4">
        <f>'Low - Early majority'!M16</f>
        <v>4648.7434336517754</v>
      </c>
      <c r="F16" s="4">
        <f>'Low - Late majority'!M16</f>
        <v>2702.4061915433576</v>
      </c>
      <c r="G16" s="13">
        <f>'Low - Laggards'!M16</f>
        <v>778.29437272178666</v>
      </c>
      <c r="H16" s="4">
        <f t="shared" si="0"/>
        <v>8869.3621753930311</v>
      </c>
      <c r="L16" s="10">
        <v>6.5</v>
      </c>
      <c r="M16" s="4">
        <f>'Low - innovators'!S16</f>
        <v>1.6487031301273174</v>
      </c>
      <c r="N16" s="4">
        <f>'Low - Early adopters'!S16</f>
        <v>217.07191205398357</v>
      </c>
      <c r="O16" s="4">
        <f>'Low - Early majority'!S16</f>
        <v>1204.1669336817483</v>
      </c>
      <c r="P16" s="4">
        <f>'Low - Late majority'!S16</f>
        <v>687.71090361617667</v>
      </c>
      <c r="Q16" s="13">
        <f>'Low - Laggards'!S16</f>
        <v>127.4676481840326</v>
      </c>
      <c r="R16" s="4">
        <f t="shared" si="1"/>
        <v>2238.0661006660685</v>
      </c>
      <c r="S16" s="4"/>
    </row>
    <row r="17" spans="2:19" x14ac:dyDescent="0.3">
      <c r="B17" s="10">
        <v>7</v>
      </c>
      <c r="C17" s="4">
        <f>'Low - innovators'!M17</f>
        <v>6.723574526323949</v>
      </c>
      <c r="D17" s="4">
        <f>'Low - Early adopters'!M17</f>
        <v>840.77370753077912</v>
      </c>
      <c r="E17" s="4">
        <f>'Low - Early majority'!M17</f>
        <v>5271.8174381270519</v>
      </c>
      <c r="F17" s="4">
        <f>'Low - Late majority'!M17</f>
        <v>3119.8764760051981</v>
      </c>
      <c r="G17" s="13">
        <f>'Low - Laggards'!M17</f>
        <v>866.84730226972988</v>
      </c>
      <c r="H17" s="4">
        <f t="shared" si="0"/>
        <v>10106.038498459082</v>
      </c>
      <c r="L17" s="10">
        <v>7</v>
      </c>
      <c r="M17" s="4">
        <f>'Low - innovators'!S17</f>
        <v>1.9577259362223658</v>
      </c>
      <c r="N17" s="4">
        <f>'Low - Early adopters'!S17</f>
        <v>240.9981706807699</v>
      </c>
      <c r="O17" s="4">
        <f>'Low - Early majority'!S17</f>
        <v>1311.4431261423485</v>
      </c>
      <c r="P17" s="4">
        <f>'Low - Late majority'!S17</f>
        <v>769.79321727789284</v>
      </c>
      <c r="Q17" s="13">
        <f>'Low - Laggards'!S17</f>
        <v>142.28527191468254</v>
      </c>
      <c r="R17" s="4">
        <f t="shared" si="1"/>
        <v>2466.4775119519163</v>
      </c>
      <c r="S17" s="4"/>
    </row>
    <row r="18" spans="2:19" x14ac:dyDescent="0.3">
      <c r="B18" s="10">
        <v>7.5</v>
      </c>
      <c r="C18" s="4">
        <f>'Low - innovators'!M18</f>
        <v>7.5046749204396246</v>
      </c>
      <c r="D18" s="4">
        <f>'Low - Early adopters'!M18</f>
        <v>955.65582208193223</v>
      </c>
      <c r="E18" s="4">
        <f>'Low - Early majority'!M18</f>
        <v>5924.2833845035193</v>
      </c>
      <c r="F18" s="4">
        <f>'Low - Late majority'!M18</f>
        <v>3577.6820456825712</v>
      </c>
      <c r="G18" s="13">
        <f>'Low - Laggards'!M18</f>
        <v>965.79020907092593</v>
      </c>
      <c r="H18" s="4">
        <f t="shared" si="0"/>
        <v>11430.91613625939</v>
      </c>
      <c r="L18" s="10">
        <v>7.5</v>
      </c>
      <c r="M18" s="4">
        <f>'Low - innovators'!S18</f>
        <v>2.4193316027974374</v>
      </c>
      <c r="N18" s="4">
        <f>'Low - Early adopters'!S18</f>
        <v>268.60395959386472</v>
      </c>
      <c r="O18" s="4">
        <f>'Low - Early majority'!S18</f>
        <v>1428.8793139913712</v>
      </c>
      <c r="P18" s="4">
        <f>'Low - Late majority'!S18</f>
        <v>862.22340246680574</v>
      </c>
      <c r="Q18" s="13">
        <f>'Low - Laggards'!S18</f>
        <v>159.52297126538474</v>
      </c>
      <c r="R18" s="4">
        <f t="shared" si="1"/>
        <v>2721.6489789202233</v>
      </c>
      <c r="S18" s="4"/>
    </row>
    <row r="19" spans="2:19" x14ac:dyDescent="0.3">
      <c r="B19" s="10">
        <v>8</v>
      </c>
      <c r="C19" s="4">
        <f>'Low - innovators'!M19</f>
        <v>8.6106884121601279</v>
      </c>
      <c r="D19" s="4">
        <f>'Low - Early adopters'!M19</f>
        <v>1080.9114083635072</v>
      </c>
      <c r="E19" s="4">
        <f>'Low - Early majority'!M19</f>
        <v>6612.6272754319507</v>
      </c>
      <c r="F19" s="4">
        <f>'Low - Late majority'!M19</f>
        <v>4082.1372435811199</v>
      </c>
      <c r="G19" s="13">
        <f>'Low - Laggards'!M19</f>
        <v>1077.0236698827644</v>
      </c>
      <c r="H19" s="4">
        <f t="shared" si="0"/>
        <v>12861.310285671501</v>
      </c>
      <c r="L19" s="10">
        <v>8</v>
      </c>
      <c r="M19" s="4">
        <f>'Low - innovators'!S19</f>
        <v>3.1352160270739207</v>
      </c>
      <c r="N19" s="4">
        <f>'Low - Early adopters'!S19</f>
        <v>301.63424224984476</v>
      </c>
      <c r="O19" s="4">
        <f>'Low - Early majority'!S19</f>
        <v>1561.4221287265773</v>
      </c>
      <c r="P19" s="4">
        <f>'Low - Late majority'!S19</f>
        <v>968.87357000451209</v>
      </c>
      <c r="Q19" s="13">
        <f>'Low - Laggards'!S19</f>
        <v>179.93347621528196</v>
      </c>
      <c r="R19" s="4">
        <f t="shared" si="1"/>
        <v>3014.9986332232902</v>
      </c>
      <c r="S19" s="4"/>
    </row>
    <row r="20" spans="2:19" x14ac:dyDescent="0.3">
      <c r="B20" s="10">
        <v>8.5</v>
      </c>
      <c r="C20" s="4">
        <f>'Low - innovators'!M20</f>
        <v>10.239033967106026</v>
      </c>
      <c r="D20" s="4">
        <f>'Low - Early adopters'!M20</f>
        <v>1220.408939358826</v>
      </c>
      <c r="E20" s="4">
        <f>'Low - Early majority'!M20</f>
        <v>7347.4709947295341</v>
      </c>
      <c r="F20" s="4">
        <f>'Low - Late majority'!M20</f>
        <v>4642.7970892275198</v>
      </c>
      <c r="G20" s="13">
        <f>'Low - Laggards'!M20</f>
        <v>1203.105962603908</v>
      </c>
      <c r="H20" s="4">
        <f t="shared" si="0"/>
        <v>14424.022019886894</v>
      </c>
      <c r="L20" s="10">
        <v>8.5</v>
      </c>
      <c r="M20" s="4">
        <f>'Low - innovators'!S20</f>
        <v>4.2861923350153068</v>
      </c>
      <c r="N20" s="4">
        <f>'Low - Early adopters'!S20</f>
        <v>342.25016490611421</v>
      </c>
      <c r="O20" s="4">
        <f>'Low - Early majority'!S20</f>
        <v>1714.7083172503865</v>
      </c>
      <c r="P20" s="4">
        <f>'Low - Late majority'!S20</f>
        <v>1094.6028222579448</v>
      </c>
      <c r="Q20" s="13">
        <f>'Low - Laggards'!S20</f>
        <v>204.50182714114132</v>
      </c>
      <c r="R20" s="4">
        <f t="shared" si="1"/>
        <v>3360.3493238906021</v>
      </c>
      <c r="S20" s="4"/>
    </row>
    <row r="21" spans="2:19" x14ac:dyDescent="0.3">
      <c r="B21" s="10">
        <v>9</v>
      </c>
      <c r="C21" s="4">
        <f>'Low - innovators'!M21</f>
        <v>12.733395357877779</v>
      </c>
      <c r="D21" s="4">
        <f>'Low - Early adopters'!M21</f>
        <v>1379.5977633611162</v>
      </c>
      <c r="E21" s="4">
        <f>'Low - Early majority'!M21</f>
        <v>8143.7454376387286</v>
      </c>
      <c r="F21" s="4">
        <f>'Low - Late majority'!M21</f>
        <v>5273.1202025627135</v>
      </c>
      <c r="G21" s="13">
        <f>'Low - Laggards'!M21</f>
        <v>1347.4524916148539</v>
      </c>
      <c r="H21" s="4">
        <f t="shared" si="0"/>
        <v>16156.64929053529</v>
      </c>
      <c r="L21" s="10">
        <v>9</v>
      </c>
      <c r="M21" s="4">
        <f>'Low - innovators'!S21</f>
        <v>6.1951126101877003</v>
      </c>
      <c r="N21" s="4">
        <f>'Low - Early adopters'!S21</f>
        <v>393.01005914492885</v>
      </c>
      <c r="O21" s="4">
        <f>'Low - Early majority'!S21</f>
        <v>1894.798005771783</v>
      </c>
      <c r="P21" s="4">
        <f>'Low - Late majority'!S21</f>
        <v>1245.2013340890655</v>
      </c>
      <c r="Q21" s="13">
        <f>'Low - Laggards'!S21</f>
        <v>234.48764504456625</v>
      </c>
      <c r="R21" s="4">
        <f t="shared" si="1"/>
        <v>3773.6921566605315</v>
      </c>
      <c r="S21" s="4"/>
    </row>
    <row r="22" spans="2:19" x14ac:dyDescent="0.3">
      <c r="B22" s="10">
        <v>9.5</v>
      </c>
      <c r="C22" s="4">
        <f>'Low - innovators'!M22</f>
        <v>16.700163780436867</v>
      </c>
      <c r="D22" s="4">
        <f>'Low - Early adopters'!M22</f>
        <v>1565.6681580018776</v>
      </c>
      <c r="E22" s="4">
        <f>'Low - Early majority'!M22</f>
        <v>9020.5752637056703</v>
      </c>
      <c r="F22" s="4">
        <f>'Low - Late majority'!M22</f>
        <v>5991.0095163955075</v>
      </c>
      <c r="G22" s="13">
        <f>'Low - Laggards'!M22</f>
        <v>1514.5675120786775</v>
      </c>
      <c r="H22" s="4">
        <f t="shared" si="0"/>
        <v>18108.52061396217</v>
      </c>
      <c r="L22" s="10">
        <v>9.5</v>
      </c>
      <c r="M22" s="4">
        <f>'Low - innovators'!S22</f>
        <v>9.4224387081262826</v>
      </c>
      <c r="N22" s="4">
        <f>'Low - Early adopters'!S22</f>
        <v>456.74251283061898</v>
      </c>
      <c r="O22" s="4">
        <f>'Low - Early majority'!S22</f>
        <v>2107.7210112253865</v>
      </c>
      <c r="P22" s="4">
        <f>'Low - Late majority'!S22</f>
        <v>1427.1801931196117</v>
      </c>
      <c r="Q22" s="13">
        <f>'Low - Laggards'!S22</f>
        <v>271.4643286152812</v>
      </c>
      <c r="R22" s="4">
        <f t="shared" si="1"/>
        <v>4272.5304844990251</v>
      </c>
      <c r="S22" s="4"/>
    </row>
    <row r="23" spans="2:19" x14ac:dyDescent="0.3">
      <c r="B23" s="10">
        <v>10</v>
      </c>
      <c r="C23" s="4">
        <f>'Low - innovators'!M23</f>
        <v>23.200073826986696</v>
      </c>
      <c r="D23" s="4">
        <f>'Low - Early adopters'!M23</f>
        <v>1787.5604471322149</v>
      </c>
      <c r="E23" s="4">
        <f>'Low - Early majority'!M23</f>
        <v>10000.724366967848</v>
      </c>
      <c r="F23" s="4">
        <f>'Low - Late majority'!M23</f>
        <v>6819.0887578755683</v>
      </c>
      <c r="G23" s="13">
        <f>'Low - Laggards'!M23</f>
        <v>1710.3034650900247</v>
      </c>
      <c r="H23" s="4">
        <f t="shared" si="0"/>
        <v>20340.877110892645</v>
      </c>
      <c r="L23" s="10">
        <v>10</v>
      </c>
      <c r="M23" s="4">
        <f>'Low - innovators'!S23</f>
        <v>14.856986804608621</v>
      </c>
      <c r="N23" s="4">
        <f>'Low - Early adopters'!S23</f>
        <v>536.19258469852969</v>
      </c>
      <c r="O23" s="4">
        <f>'Low - Early majority'!S23</f>
        <v>2358.7122738851699</v>
      </c>
      <c r="P23" s="4">
        <f>'Low - Late majority'!S23</f>
        <v>1647.2581088554241</v>
      </c>
      <c r="Q23" s="13">
        <f>'Low - Laggards'!S23</f>
        <v>317.33784286692742</v>
      </c>
      <c r="R23" s="4">
        <f t="shared" si="1"/>
        <v>4874.3577971106597</v>
      </c>
      <c r="S23" s="4"/>
    </row>
    <row r="24" spans="2:19" x14ac:dyDescent="0.3">
      <c r="B24" s="10">
        <v>10.5</v>
      </c>
      <c r="C24" s="4">
        <f>'Low - innovators'!M24</f>
        <v>33.997047711872639</v>
      </c>
      <c r="D24" s="4">
        <f>'Low - Early adopters'!M24</f>
        <v>2055.6189647609121</v>
      </c>
      <c r="E24" s="4">
        <f>'Low - Early majority'!M24</f>
        <v>11109.346094982038</v>
      </c>
      <c r="F24" s="4">
        <f>'Low - Late majority'!M24</f>
        <v>7784.4379909434356</v>
      </c>
      <c r="G24" s="13">
        <f>'Low - Laggards'!M24</f>
        <v>1942.1261347024511</v>
      </c>
      <c r="H24" s="4">
        <f t="shared" si="0"/>
        <v>22925.526233100711</v>
      </c>
      <c r="L24" s="10">
        <v>10.5</v>
      </c>
      <c r="M24" s="4">
        <f>'Low - innovators'!S24</f>
        <v>23.632432826689239</v>
      </c>
      <c r="N24" s="4">
        <f>'Low - Early adopters'!S24</f>
        <v>633.30448675216189</v>
      </c>
      <c r="O24" s="4">
        <f>'Low - Early majority'!S24</f>
        <v>2651.0240757339584</v>
      </c>
      <c r="P24" s="4">
        <f>'Low - Late majority'!S24</f>
        <v>1911.3434612910673</v>
      </c>
      <c r="Q24" s="13">
        <f>'Low - Laggards'!S24</f>
        <v>374.30973544045565</v>
      </c>
      <c r="R24" s="4">
        <f t="shared" si="1"/>
        <v>5593.6141920443324</v>
      </c>
      <c r="S24" s="4"/>
    </row>
    <row r="25" spans="2:19" x14ac:dyDescent="0.3">
      <c r="B25" s="10">
        <v>11</v>
      </c>
      <c r="C25" s="4">
        <f>'Low - innovators'!M25</f>
        <v>51.679997188984167</v>
      </c>
      <c r="D25" s="4">
        <f>'Low - Early adopters'!M25</f>
        <v>2380.580606798937</v>
      </c>
      <c r="E25" s="4">
        <f>'Low - Early majority'!M25</f>
        <v>12371.701908843241</v>
      </c>
      <c r="F25" s="4">
        <f>'Low - Late majority'!M25</f>
        <v>8917.3376531401591</v>
      </c>
      <c r="G25" s="13">
        <f>'Low - Laggards'!M25</f>
        <v>2219.329563407784</v>
      </c>
      <c r="H25" s="4">
        <f t="shared" si="0"/>
        <v>25940.629729379103</v>
      </c>
      <c r="L25" s="10">
        <v>11</v>
      </c>
      <c r="M25" s="4">
        <f>'Low - innovators'!S25</f>
        <v>36.541887183695721</v>
      </c>
      <c r="N25" s="4">
        <f>'Low - Early adopters'!S25</f>
        <v>748.1109104391503</v>
      </c>
      <c r="O25" s="4">
        <f>'Low - Early majority'!S25</f>
        <v>2984.3358572926877</v>
      </c>
      <c r="P25" s="4">
        <f>'Low - Late majority'!S25</f>
        <v>2222.852528945471</v>
      </c>
      <c r="Q25" s="13">
        <f>'Low - Laggards'!S25</f>
        <v>444.72639603654204</v>
      </c>
      <c r="R25" s="4">
        <f t="shared" si="1"/>
        <v>6436.5675798975462</v>
      </c>
      <c r="S25" s="4"/>
    </row>
    <row r="26" spans="2:19" x14ac:dyDescent="0.3">
      <c r="B26" s="10">
        <v>11.5</v>
      </c>
      <c r="C26" s="4">
        <f>'Low - innovators'!M26</f>
        <v>79.177884864607663</v>
      </c>
      <c r="D26" s="4">
        <f>'Low - Early adopters'!M26</f>
        <v>2771.6044262182468</v>
      </c>
      <c r="E26" s="4">
        <f>'Low - Early majority'!M26</f>
        <v>13809.575027530524</v>
      </c>
      <c r="F26" s="4">
        <f>'Low - Late majority'!M26</f>
        <v>10248.456416771614</v>
      </c>
      <c r="G26" s="13">
        <f>'Low - Laggards'!M26</f>
        <v>2553.0894812739371</v>
      </c>
      <c r="H26" s="4">
        <f t="shared" si="0"/>
        <v>29461.903236658931</v>
      </c>
      <c r="L26" s="10">
        <v>11.5</v>
      </c>
      <c r="M26" s="4">
        <f>'Low - innovators'!S26</f>
        <v>52.956337687605021</v>
      </c>
      <c r="N26" s="4">
        <f>'Low - Early adopters'!S26</f>
        <v>877.5330234409289</v>
      </c>
      <c r="O26" s="4">
        <f>'Low - Early majority'!S26</f>
        <v>3353.0879072047755</v>
      </c>
      <c r="P26" s="4">
        <f>'Low - Late majority'!S26</f>
        <v>2580.4620177617012</v>
      </c>
      <c r="Q26" s="13">
        <f>'Low - Laggards'!S26</f>
        <v>530.74034177405974</v>
      </c>
      <c r="R26" s="4">
        <f t="shared" si="1"/>
        <v>7394.7796278690703</v>
      </c>
      <c r="S26" s="4"/>
    </row>
    <row r="27" spans="2:19" x14ac:dyDescent="0.3">
      <c r="B27" s="10">
        <v>12</v>
      </c>
      <c r="C27" s="4">
        <f>'Low - innovators'!M27</f>
        <v>118.27809270090634</v>
      </c>
      <c r="D27" s="4">
        <f>'Low - Early adopters'!M27</f>
        <v>3233.3967857264388</v>
      </c>
      <c r="E27" s="4">
        <f>'Low - Early majority'!M27</f>
        <v>15436.466056293984</v>
      </c>
      <c r="F27" s="4">
        <f>'Low - Late majority'!M27</f>
        <v>11804.072792856156</v>
      </c>
      <c r="G27" s="13">
        <f>'Low - Laggards'!M27</f>
        <v>2956.1753489842999</v>
      </c>
      <c r="H27" s="4">
        <f t="shared" si="0"/>
        <v>33548.389076561791</v>
      </c>
      <c r="L27" s="10">
        <v>12</v>
      </c>
      <c r="M27" s="4">
        <f>'Low - innovators'!S27</f>
        <v>70.422870512174683</v>
      </c>
      <c r="N27" s="4">
        <f>'Low - Early adopters'!S27</f>
        <v>1014.860004571396</v>
      </c>
      <c r="O27" s="4">
        <f>'Low - Early majority'!S27</f>
        <v>3745.4733339736467</v>
      </c>
      <c r="P27" s="4">
        <f>'Low - Late majority'!S27</f>
        <v>2975.9348086598807</v>
      </c>
      <c r="Q27" s="13">
        <f>'Low - Laggards'!S27</f>
        <v>633.72786985920766</v>
      </c>
      <c r="R27" s="4">
        <f t="shared" si="1"/>
        <v>8440.4188875763048</v>
      </c>
      <c r="S27" s="4"/>
    </row>
    <row r="28" spans="2:19" x14ac:dyDescent="0.3">
      <c r="B28" s="10">
        <v>12.5</v>
      </c>
      <c r="C28" s="4">
        <f>'Low - innovators'!M28</f>
        <v>168.00229699042242</v>
      </c>
      <c r="D28" s="4">
        <f>'Low - Early adopters'!M28</f>
        <v>3763.247272438869</v>
      </c>
      <c r="E28" s="4">
        <f>'Low - Early majority'!M28</f>
        <v>17252.381133230883</v>
      </c>
      <c r="F28" s="4">
        <f>'Low - Late majority'!M28</f>
        <v>13599.600322230421</v>
      </c>
      <c r="G28" s="13">
        <f>'Low - Laggards'!M28</f>
        <v>3442.0944513942927</v>
      </c>
      <c r="H28" s="4">
        <f t="shared" si="0"/>
        <v>38225.325476284896</v>
      </c>
      <c r="L28" s="10">
        <v>12.5</v>
      </c>
      <c r="M28" s="4">
        <f>'Low - innovators'!S28</f>
        <v>86.046006730429383</v>
      </c>
      <c r="N28" s="4">
        <f>'Low - Early adopters'!S28</f>
        <v>1150.7505553440585</v>
      </c>
      <c r="O28" s="4">
        <f>'Low - Early majority'!S28</f>
        <v>4144.0288722254227</v>
      </c>
      <c r="P28" s="4">
        <f>'Low - Late majority'!S28</f>
        <v>3393.2682974057211</v>
      </c>
      <c r="Q28" s="13">
        <f>'Low - Laggards'!S28</f>
        <v>753.50500203273828</v>
      </c>
      <c r="R28" s="4">
        <f t="shared" si="1"/>
        <v>9527.5987337383704</v>
      </c>
      <c r="S28" s="4"/>
    </row>
    <row r="29" spans="2:19" x14ac:dyDescent="0.3">
      <c r="B29" s="10">
        <v>13</v>
      </c>
      <c r="C29" s="4">
        <f>'Low - innovators'!M29</f>
        <v>224.6479017475279</v>
      </c>
      <c r="D29" s="4">
        <f>'Low - Early adopters'!M29</f>
        <v>4349.5107369170973</v>
      </c>
      <c r="E29" s="4">
        <f>'Low - Early majority'!M29</f>
        <v>19239.862363802444</v>
      </c>
      <c r="F29" s="4">
        <f>'Low - Late majority'!M29</f>
        <v>15632.9085874131</v>
      </c>
      <c r="G29" s="13">
        <f>'Low - Laggards'!M29</f>
        <v>4023.4947308573164</v>
      </c>
      <c r="H29" s="4">
        <f t="shared" si="0"/>
        <v>43470.424320737482</v>
      </c>
      <c r="L29" s="10">
        <v>13</v>
      </c>
      <c r="M29" s="4">
        <f>'Low - innovators'!S29</f>
        <v>98.216248860806985</v>
      </c>
      <c r="N29" s="4">
        <f>'Low - Early adopters'!S29</f>
        <v>1275.7352097335393</v>
      </c>
      <c r="O29" s="4">
        <f>'Low - Early majority'!S29</f>
        <v>4528.3410251461546</v>
      </c>
      <c r="P29" s="4">
        <f>'Low - Late majority'!S29</f>
        <v>3810.4539035932467</v>
      </c>
      <c r="Q29" s="13">
        <f>'Low - Laggards'!S29</f>
        <v>887.58179461293935</v>
      </c>
      <c r="R29" s="4">
        <f t="shared" si="1"/>
        <v>10600.328181946687</v>
      </c>
      <c r="S29" s="4"/>
    </row>
    <row r="30" spans="2:19" x14ac:dyDescent="0.3">
      <c r="B30" s="10">
        <v>13.5</v>
      </c>
      <c r="C30" s="4">
        <f>'Low - innovators'!M30</f>
        <v>283.5507678025175</v>
      </c>
      <c r="D30" s="4">
        <f>'Low - Early adopters'!M30</f>
        <v>4972.8193361130725</v>
      </c>
      <c r="E30" s="4">
        <f>'Low - Early majority'!M30</f>
        <v>21363.220593473292</v>
      </c>
      <c r="F30" s="4">
        <f>'Low - Late majority'!M30</f>
        <v>17880.071632265037</v>
      </c>
      <c r="G30" s="13">
        <f>'Low - Laggards'!M30</f>
        <v>4709.90178892739</v>
      </c>
      <c r="H30" s="4">
        <f t="shared" si="0"/>
        <v>49209.564118581307</v>
      </c>
      <c r="L30" s="10">
        <v>13.5</v>
      </c>
      <c r="M30" s="4">
        <f>'Low - innovators'!S30</f>
        <v>106.85497142373949</v>
      </c>
      <c r="N30" s="4">
        <f>'Low - Early adopters'!S30</f>
        <v>1382.9198558355306</v>
      </c>
      <c r="O30" s="4">
        <f>'Low - Early majority'!S30</f>
        <v>4879.2816247948549</v>
      </c>
      <c r="P30" s="4">
        <f>'Low - Late majority'!S30</f>
        <v>4204.0106026390722</v>
      </c>
      <c r="Q30" s="13">
        <f>'Low - Laggards'!S30</f>
        <v>1030.9072859255336</v>
      </c>
      <c r="R30" s="4">
        <f t="shared" si="1"/>
        <v>11603.974340618732</v>
      </c>
      <c r="S30" s="4"/>
    </row>
    <row r="31" spans="2:19" x14ac:dyDescent="0.3">
      <c r="B31" s="10">
        <v>14</v>
      </c>
      <c r="C31" s="4">
        <f>'Low - innovators'!M31</f>
        <v>340.78435486081639</v>
      </c>
      <c r="D31" s="4">
        <f>'Low - Early adopters'!M31</f>
        <v>5609.8162915316425</v>
      </c>
      <c r="E31" s="4">
        <f>'Low - Early majority'!M31</f>
        <v>23572.099644083984</v>
      </c>
      <c r="F31" s="4">
        <f>'Low - Late majority'!M31</f>
        <v>20296.075071677606</v>
      </c>
      <c r="G31" s="13">
        <f>'Low - Laggards'!M31</f>
        <v>5505.3139854065548</v>
      </c>
      <c r="H31" s="4">
        <f t="shared" si="0"/>
        <v>55324.089347560599</v>
      </c>
      <c r="L31" s="10">
        <v>14</v>
      </c>
      <c r="M31" s="4">
        <f>'Low - innovators'!S31</f>
        <v>112.66203553375585</v>
      </c>
      <c r="N31" s="4">
        <f>'Low - Early adopters'!S31</f>
        <v>1469.359211416684</v>
      </c>
      <c r="O31" s="4">
        <f>'Low - Early majority'!S31</f>
        <v>5183.1425997600763</v>
      </c>
      <c r="P31" s="4">
        <f>'Low - Late majority'!S31</f>
        <v>4554.6421447448083</v>
      </c>
      <c r="Q31" s="13">
        <f>'Low - Laggards'!S31</f>
        <v>1176.5482778492412</v>
      </c>
      <c r="R31" s="4">
        <f t="shared" si="1"/>
        <v>12496.354269304566</v>
      </c>
      <c r="S31" s="4"/>
    </row>
    <row r="32" spans="2:19" x14ac:dyDescent="0.3">
      <c r="B32" s="10">
        <v>14.5</v>
      </c>
      <c r="C32" s="4">
        <f>'Low - innovators'!M32</f>
        <v>393.80912829392935</v>
      </c>
      <c r="D32" s="4">
        <f>'Low - Early adopters'!M32</f>
        <v>6237.7030592185802</v>
      </c>
      <c r="E32" s="4">
        <f>'Low - Early majority'!M32</f>
        <v>25808.729788333563</v>
      </c>
      <c r="F32" s="4">
        <f>'Low - Late majority'!M32</f>
        <v>22821.109709254655</v>
      </c>
      <c r="G32" s="13">
        <f>'Low - Laggards'!M32</f>
        <v>6406.5965639854685</v>
      </c>
      <c r="H32" s="4">
        <f t="shared" si="0"/>
        <v>61667.948249086199</v>
      </c>
      <c r="L32" s="10">
        <v>14.5</v>
      </c>
      <c r="M32" s="4">
        <f>'Low - innovators'!S32</f>
        <v>116.46195750419751</v>
      </c>
      <c r="N32" s="4">
        <f>'Low - Early adopters'!S32</f>
        <v>1535.7179749834031</v>
      </c>
      <c r="O32" s="4">
        <f>'Low - Early majority'!S32</f>
        <v>5434.012787956377</v>
      </c>
      <c r="P32" s="4">
        <f>'Low - Late majority'!S32</f>
        <v>4851.4626874923233</v>
      </c>
      <c r="Q32" s="13">
        <f>'Low - Laggards'!S32</f>
        <v>1317.3168410210783</v>
      </c>
      <c r="R32" s="4">
        <f t="shared" si="1"/>
        <v>13254.97224895738</v>
      </c>
      <c r="S32" s="4"/>
    </row>
    <row r="33" spans="2:19" x14ac:dyDescent="0.3">
      <c r="B33" s="10">
        <v>15</v>
      </c>
      <c r="C33" s="4">
        <f>'Low - innovators'!M33</f>
        <v>441.35448834668927</v>
      </c>
      <c r="D33" s="4">
        <f>'Low - Early adopters'!M33</f>
        <v>6837.7655753191966</v>
      </c>
      <c r="E33" s="4">
        <f>'Low - Early majority'!M33</f>
        <v>28016.651352748246</v>
      </c>
      <c r="F33" s="4">
        <f>'Low - Late majority'!M33</f>
        <v>25390.461425821515</v>
      </c>
      <c r="G33" s="13">
        <f>'Low - Laggards'!M33</f>
        <v>7403.5835768072729</v>
      </c>
      <c r="H33" s="4">
        <f t="shared" si="0"/>
        <v>68089.816419042923</v>
      </c>
      <c r="L33" s="10">
        <v>15</v>
      </c>
      <c r="M33" s="4">
        <f>'Low - innovators'!S33</f>
        <v>118.93243064220621</v>
      </c>
      <c r="N33" s="4">
        <f>'Low - Early adopters'!S33</f>
        <v>1584.987202864595</v>
      </c>
      <c r="O33" s="4">
        <f>'Low - Early majority'!S33</f>
        <v>5633.7665792529624</v>
      </c>
      <c r="P33" s="4">
        <f>'Low - Late majority'!S33</f>
        <v>5093.1659237460326</v>
      </c>
      <c r="Q33" s="13">
        <f>'Low - Laggards'!S33</f>
        <v>1447.704729702431</v>
      </c>
      <c r="R33" s="4">
        <f t="shared" si="1"/>
        <v>13878.556866208228</v>
      </c>
      <c r="S33" s="4"/>
    </row>
    <row r="34" spans="2:19" x14ac:dyDescent="0.3">
      <c r="B34" s="10">
        <v>15.5</v>
      </c>
      <c r="C34" s="4">
        <f>'Low - innovators'!M34</f>
        <v>483.04988352822488</v>
      </c>
      <c r="D34" s="4">
        <f>'Low - Early adopters'!M34</f>
        <v>7397.0879418859122</v>
      </c>
      <c r="E34" s="4">
        <f>'Low - Early majority'!M34</f>
        <v>30148.336512907677</v>
      </c>
      <c r="F34" s="4">
        <f>'Low - Late majority'!M34</f>
        <v>27944.5812069854</v>
      </c>
      <c r="G34" s="13">
        <f>'Low - Laggards'!M34</f>
        <v>8481.1091276693405</v>
      </c>
      <c r="H34" s="4">
        <f t="shared" si="0"/>
        <v>74454.164672976563</v>
      </c>
      <c r="L34" s="10">
        <v>15.5</v>
      </c>
      <c r="M34" s="4">
        <f>'Low - innovators'!S34</f>
        <v>120.56306757198277</v>
      </c>
      <c r="N34" s="4">
        <f>'Low - Early adopters'!S34</f>
        <v>1621.1542129600127</v>
      </c>
      <c r="O34" s="4">
        <f>'Low - Early majority'!S34</f>
        <v>5790.1510259297984</v>
      </c>
      <c r="P34" s="4">
        <f>'Low - Late majority'!S34</f>
        <v>5286.2872774686639</v>
      </c>
      <c r="Q34" s="13">
        <f>'Low - Laggards'!S34</f>
        <v>1565.163341955785</v>
      </c>
      <c r="R34" s="4">
        <f t="shared" si="1"/>
        <v>14383.318925886244</v>
      </c>
      <c r="S34" s="4"/>
    </row>
    <row r="35" spans="2:19" x14ac:dyDescent="0.3">
      <c r="B35" s="10">
        <v>16</v>
      </c>
      <c r="C35" s="4">
        <f>'Low - innovators'!M35</f>
        <v>519.07922148276828</v>
      </c>
      <c r="D35" s="4">
        <f>'Low - Early adopters'!M35</f>
        <v>7908.6789635630385</v>
      </c>
      <c r="E35" s="4">
        <f>'Low - Early majority'!M35</f>
        <v>32169.945474724016</v>
      </c>
      <c r="F35" s="4">
        <f>'Low - Late majority'!M35</f>
        <v>30436.410363755524</v>
      </c>
      <c r="G35" s="13">
        <f>'Low - Laggards'!M35</f>
        <v>9622.2170132416595</v>
      </c>
      <c r="H35" s="4">
        <f t="shared" si="0"/>
        <v>80656.33103676702</v>
      </c>
      <c r="L35" s="10">
        <v>16</v>
      </c>
      <c r="M35" s="4">
        <f>'Low - innovators'!S35</f>
        <v>121.68972135377334</v>
      </c>
      <c r="N35" s="4">
        <f>'Low - Early adopters'!S35</f>
        <v>1648.2168111112553</v>
      </c>
      <c r="O35" s="4">
        <f>'Low - Early majority'!S35</f>
        <v>5913.8912900788982</v>
      </c>
      <c r="P35" s="4">
        <f>'Low - Late majority'!S35</f>
        <v>5441.7831439524398</v>
      </c>
      <c r="Q35" s="13">
        <f>'Low - Laggards'!S35</f>
        <v>1670.1197770442429</v>
      </c>
      <c r="R35" s="4">
        <f t="shared" si="1"/>
        <v>14795.70074354061</v>
      </c>
      <c r="S35" s="4"/>
    </row>
    <row r="36" spans="2:19" x14ac:dyDescent="0.3">
      <c r="B36" s="10">
        <v>16.5</v>
      </c>
      <c r="C36" s="4">
        <f>'Low - innovators'!M36</f>
        <v>549.93007907705714</v>
      </c>
      <c r="D36" s="4">
        <f>'Low - Early adopters'!M36</f>
        <v>8370.5939301398375</v>
      </c>
      <c r="E36" s="4">
        <f>'Low - Early majority'!M36</f>
        <v>34062.59358046241</v>
      </c>
      <c r="F36" s="4">
        <f>'Low - Late majority'!M36</f>
        <v>32834.552471332412</v>
      </c>
      <c r="G36" s="13">
        <f>'Low - Laggards'!M36</f>
        <v>10811.225939623821</v>
      </c>
      <c r="H36" s="4">
        <f t="shared" si="0"/>
        <v>86628.896000635534</v>
      </c>
      <c r="L36" s="10">
        <v>16.5</v>
      </c>
      <c r="M36" s="4">
        <f>'Low - innovators'!S36</f>
        <v>122.53278989062062</v>
      </c>
      <c r="N36" s="4">
        <f>'Low - Early adopters'!S36</f>
        <v>1669.529540410663</v>
      </c>
      <c r="O36" s="4">
        <f>'Low - Early majority'!S36</f>
        <v>6015.6420859142663</v>
      </c>
      <c r="P36" s="4">
        <f>'Low - Late majority'!S36</f>
        <v>5571.2355967435979</v>
      </c>
      <c r="Q36" s="13">
        <f>'Low - Laggards'!S36</f>
        <v>1764.8487168712884</v>
      </c>
      <c r="R36" s="4">
        <f t="shared" si="1"/>
        <v>15143.788729830438</v>
      </c>
      <c r="S36" s="4"/>
    </row>
    <row r="37" spans="2:19" x14ac:dyDescent="0.3">
      <c r="B37" s="10">
        <v>17</v>
      </c>
      <c r="C37" s="4">
        <f>'Low - innovators'!M37</f>
        <v>576.2251051291928</v>
      </c>
      <c r="D37" s="4">
        <f>'Low - Early adopters'!M37</f>
        <v>8784.5343810295253</v>
      </c>
      <c r="E37" s="4">
        <f>'Low - Early majority'!M37</f>
        <v>35820.411468818871</v>
      </c>
      <c r="F37" s="4">
        <f>'Low - Late majority'!M37</f>
        <v>35122.332820942771</v>
      </c>
      <c r="G37" s="13">
        <f>'Low - Laggards'!M37</f>
        <v>12035.51335951392</v>
      </c>
      <c r="H37" s="4">
        <f t="shared" si="0"/>
        <v>92339.017135434289</v>
      </c>
      <c r="L37" s="10">
        <v>17</v>
      </c>
      <c r="M37" s="4">
        <f>'Low - innovators'!S37</f>
        <v>123.22347119747018</v>
      </c>
      <c r="N37" s="4">
        <f>'Low - Early adopters'!S37</f>
        <v>1687.4263051520561</v>
      </c>
      <c r="O37" s="4">
        <f>'Low - Early majority'!S37</f>
        <v>6103.5710979122468</v>
      </c>
      <c r="P37" s="4">
        <f>'Low - Late majority'!S37</f>
        <v>5683.8144237658162</v>
      </c>
      <c r="Q37" s="13">
        <f>'Low - Laggards'!S37</f>
        <v>1851.9147773017783</v>
      </c>
      <c r="R37" s="4">
        <f t="shared" si="1"/>
        <v>15449.950075329367</v>
      </c>
      <c r="S37" s="4"/>
    </row>
    <row r="38" spans="2:19" x14ac:dyDescent="0.3">
      <c r="B38" s="10">
        <v>17.5</v>
      </c>
      <c r="C38" s="4">
        <f>'Low - innovators'!M38</f>
        <v>598.60918292905421</v>
      </c>
      <c r="D38" s="4">
        <f>'Low - Early adopters'!M38</f>
        <v>9154.2805290271535</v>
      </c>
      <c r="E38" s="4">
        <f>'Low - Early majority'!M38</f>
        <v>37446.431133128761</v>
      </c>
      <c r="F38" s="4">
        <f>'Low - Late majority'!M38</f>
        <v>37293.913962614315</v>
      </c>
      <c r="G38" s="13">
        <f>'Low - Laggards'!M38</f>
        <v>13285.65246884</v>
      </c>
      <c r="H38" s="4">
        <f t="shared" si="0"/>
        <v>97778.887276539273</v>
      </c>
      <c r="L38" s="10">
        <v>17.5</v>
      </c>
      <c r="M38" s="4">
        <f>'Low - innovators'!S38</f>
        <v>123.82679492852689</v>
      </c>
      <c r="N38" s="4">
        <f>'Low - Early adopters'!S38</f>
        <v>1703.1901542643006</v>
      </c>
      <c r="O38" s="4">
        <f>'Low - Early majority'!S38</f>
        <v>6182.4284651192611</v>
      </c>
      <c r="P38" s="4">
        <f>'Low - Late majority'!S38</f>
        <v>5785.0198730822785</v>
      </c>
      <c r="Q38" s="13">
        <f>'Low - Laggards'!S38</f>
        <v>1933.0910254512144</v>
      </c>
      <c r="R38" s="4">
        <f t="shared" si="1"/>
        <v>15727.556312845581</v>
      </c>
      <c r="S38" s="4"/>
    </row>
    <row r="39" spans="2:19" x14ac:dyDescent="0.3">
      <c r="B39" s="10">
        <v>18</v>
      </c>
      <c r="C39" s="4">
        <f>'Low - innovators'!M39</f>
        <v>617.67937084499658</v>
      </c>
      <c r="D39" s="4">
        <f>'Low - Early adopters'!M39</f>
        <v>9484.3286039373816</v>
      </c>
      <c r="E39" s="4">
        <f>'Low - Early majority'!M39</f>
        <v>38948.05570660693</v>
      </c>
      <c r="F39" s="4">
        <f>'Low - Late majority'!M39</f>
        <v>39349.542439435165</v>
      </c>
      <c r="G39" s="13">
        <f>'Low - Laggards'!M39</f>
        <v>14554.460870849214</v>
      </c>
      <c r="H39" s="4">
        <f t="shared" si="0"/>
        <v>102954.06699167368</v>
      </c>
      <c r="L39" s="10">
        <v>18</v>
      </c>
      <c r="M39" s="4">
        <f>'Low - innovators'!S39</f>
        <v>124.36902106547468</v>
      </c>
      <c r="N39" s="4">
        <f>'Low - Early adopters'!S39</f>
        <v>1717.3843904700677</v>
      </c>
      <c r="O39" s="4">
        <f>'Low - Early majority'!S39</f>
        <v>6254.3667986578585</v>
      </c>
      <c r="P39" s="4">
        <f>'Low - Late majority'!S39</f>
        <v>5877.4778756306423</v>
      </c>
      <c r="Q39" s="13">
        <f>'Low - Laggards'!S39</f>
        <v>2009.2554563202468</v>
      </c>
      <c r="R39" s="4">
        <f t="shared" si="1"/>
        <v>15982.85354214429</v>
      </c>
      <c r="S39" s="4"/>
    </row>
    <row r="40" spans="2:19" x14ac:dyDescent="0.3">
      <c r="B40" s="10">
        <v>18.5</v>
      </c>
      <c r="C40" s="4">
        <f>'Low - innovators'!M40</f>
        <v>633.95450201259689</v>
      </c>
      <c r="D40" s="4">
        <f>'Low - Early adopters'!M40</f>
        <v>9779.0637038168425</v>
      </c>
      <c r="E40" s="4">
        <f>'Low - Early majority'!M40</f>
        <v>40333.915541938921</v>
      </c>
      <c r="F40" s="4">
        <f>'Low - Late majority'!M40</f>
        <v>41292.066071122288</v>
      </c>
      <c r="G40" s="13">
        <f>'Low - Laggards'!M40</f>
        <v>15835.993283627</v>
      </c>
      <c r="H40" s="4">
        <f t="shared" si="0"/>
        <v>107874.99310251765</v>
      </c>
      <c r="L40" s="10">
        <v>18.5</v>
      </c>
      <c r="M40" s="4">
        <f>'Low - innovators'!S40</f>
        <v>124.86130589059275</v>
      </c>
      <c r="N40" s="4">
        <f>'Low - Early adopters'!S40</f>
        <v>1730.2687444781104</v>
      </c>
      <c r="O40" s="4">
        <f>'Low - Early majority'!S40</f>
        <v>6320.4013090454664</v>
      </c>
      <c r="P40" s="4">
        <f>'Low - Late majority'!S40</f>
        <v>5962.5175722359554</v>
      </c>
      <c r="Q40" s="13">
        <f>'Low - Laggards'!S40</f>
        <v>2080.8622788331636</v>
      </c>
      <c r="R40" s="4">
        <f t="shared" si="1"/>
        <v>16218.911210483289</v>
      </c>
      <c r="S40" s="4"/>
    </row>
    <row r="41" spans="2:19" x14ac:dyDescent="0.3">
      <c r="B41" s="10">
        <v>19</v>
      </c>
      <c r="C41" s="4">
        <f>'Low - innovators'!M41</f>
        <v>647.87377005098529</v>
      </c>
      <c r="D41" s="4">
        <f>'Low - Early adopters'!M41</f>
        <v>10042.472892722428</v>
      </c>
      <c r="E41" s="4">
        <f>'Low - Early majority'!M41</f>
        <v>41612.577408242025</v>
      </c>
      <c r="F41" s="4">
        <f>'Low - Late majority'!M41</f>
        <v>43125.37703624602</v>
      </c>
      <c r="G41" s="13">
        <f>'Low - Laggards'!M41</f>
        <v>17125.055898278813</v>
      </c>
      <c r="H41" s="4">
        <f t="shared" si="0"/>
        <v>112553.35700554028</v>
      </c>
      <c r="L41" s="10">
        <v>19</v>
      </c>
      <c r="M41" s="4">
        <f>'Low - innovators'!S41</f>
        <v>125.31059825671079</v>
      </c>
      <c r="N41" s="4">
        <f>'Low - Early adopters'!S41</f>
        <v>1742.0150522531521</v>
      </c>
      <c r="O41" s="4">
        <f>'Low - Early majority'!S41</f>
        <v>6381.2238699889585</v>
      </c>
      <c r="P41" s="4">
        <f>'Low - Late majority'!S41</f>
        <v>6041.0698198690652</v>
      </c>
      <c r="Q41" s="13">
        <f>'Low - Laggards'!S41</f>
        <v>2148.2676988872513</v>
      </c>
      <c r="R41" s="4">
        <f t="shared" si="1"/>
        <v>16437.88703925514</v>
      </c>
      <c r="S41" s="4"/>
    </row>
    <row r="42" spans="2:19" x14ac:dyDescent="0.3">
      <c r="B42" s="10">
        <v>19.5</v>
      </c>
      <c r="C42" s="4">
        <f>'Low - innovators'!M42</f>
        <v>659.80645854877366</v>
      </c>
      <c r="D42" s="4">
        <f>'Low - Early adopters'!M42</f>
        <v>10278.117011067217</v>
      </c>
      <c r="E42" s="4">
        <f>'Low - Early majority'!M42</f>
        <v>42792.229102200727</v>
      </c>
      <c r="F42" s="4">
        <f>'Low - Late majority'!M42</f>
        <v>44853.909152490487</v>
      </c>
      <c r="G42" s="13">
        <f>'Low - Laggards'!M42</f>
        <v>18417.070802252125</v>
      </c>
      <c r="H42" s="4">
        <f t="shared" si="0"/>
        <v>117001.13252655933</v>
      </c>
      <c r="L42" s="10">
        <v>19.5</v>
      </c>
      <c r="M42" s="4">
        <f>'Low - innovators'!S42</f>
        <v>125.72222151095616</v>
      </c>
      <c r="N42" s="4">
        <f>'Low - Early adopters'!S42</f>
        <v>1752.7598022667996</v>
      </c>
      <c r="O42" s="4">
        <f>'Low - Early majority'!S42</f>
        <v>6437.4001840048113</v>
      </c>
      <c r="P42" s="4">
        <f>'Low - Late majority'!S42</f>
        <v>6113.8923322097753</v>
      </c>
      <c r="Q42" s="13">
        <f>'Low - Laggards'!S42</f>
        <v>2211.8018687332833</v>
      </c>
      <c r="R42" s="4">
        <f t="shared" si="1"/>
        <v>16641.576408725628</v>
      </c>
      <c r="S42" s="4"/>
    </row>
    <row r="43" spans="2:19" x14ac:dyDescent="0.3">
      <c r="B43" s="10">
        <v>20</v>
      </c>
      <c r="C43" s="4">
        <f>'Low - innovators'!M43</f>
        <v>670.06254981369443</v>
      </c>
      <c r="D43" s="4">
        <f>'Low - Early adopters'!M43</f>
        <v>10489.159261673934</v>
      </c>
      <c r="E43" s="4">
        <f>'Low - Early majority'!M43</f>
        <v>43880.600648430453</v>
      </c>
      <c r="F43" s="4">
        <f>'Low - Late majority'!M43</f>
        <v>46482.410569451218</v>
      </c>
      <c r="G43" s="13">
        <f>'Low - Laggards'!M43</f>
        <v>19708.019130872803</v>
      </c>
      <c r="H43" s="4">
        <f t="shared" si="0"/>
        <v>121230.25216024209</v>
      </c>
      <c r="L43" s="10">
        <v>20</v>
      </c>
      <c r="M43" s="4">
        <f>'Low - innovators'!S43</f>
        <v>126.10045557728523</v>
      </c>
      <c r="N43" s="4">
        <f>'Low - Early adopters'!S43</f>
        <v>1762.6152987362432</v>
      </c>
      <c r="O43" s="4">
        <f>'Low - Early majority'!S43</f>
        <v>6489.4067001478979</v>
      </c>
      <c r="P43" s="4">
        <f>'Low - Late majority'!S43</f>
        <v>6181.6172349555472</v>
      </c>
      <c r="Q43" s="13">
        <f>'Low - Laggards'!S43</f>
        <v>2271.7718111407594</v>
      </c>
      <c r="R43" s="4">
        <f t="shared" si="1"/>
        <v>16831.511500557732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2144-03FB-4645-936E-144ABAE83B6B}">
  <dimension ref="B2:S44"/>
  <sheetViews>
    <sheetView zoomScale="72" zoomScaleNormal="80" workbookViewId="0">
      <selection activeCell="Q37" sqref="Q37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22455</v>
      </c>
      <c r="M3" s="29">
        <f>F2*F3*F4*0.002</f>
        <v>45</v>
      </c>
      <c r="N3" s="31">
        <f>IF($F$6=1,J3^$F$7*LOG(L3)^$F$8,EXP(J3*$F$7+LOG(L3)*$F$8))</f>
        <v>138.74013590709112</v>
      </c>
      <c r="O3" s="31">
        <f>IF($F$6=1,K3^$F$7*LOG(M3)^$F$8,EXP(K3*$F$7+LOG(M3)*$F$8))</f>
        <v>7.0185312672170719</v>
      </c>
      <c r="P3" s="30">
        <f>N3/SUM($N3:$O3)</f>
        <v>0.95184827493775148</v>
      </c>
      <c r="Q3" s="30">
        <f>O3/SUM($N3:$O3)</f>
        <v>4.815172506224849E-2</v>
      </c>
      <c r="R3" s="4">
        <f>$F$2*$F$3*$F$4*($F$5/2)*P3</f>
        <v>5889.5612011773383</v>
      </c>
      <c r="S3" s="4">
        <f>$F$2*$F$3*$F$4*($F$5/2)*Q3</f>
        <v>297.93879882266259</v>
      </c>
    </row>
    <row r="4" spans="2:19" x14ac:dyDescent="0.3">
      <c r="B4" t="s">
        <v>29</v>
      </c>
      <c r="F4" s="17">
        <f>'Total market'!C5</f>
        <v>0.9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22169.436201177337</v>
      </c>
      <c r="M4" s="15">
        <f>M3-($F$2*$F$3*$F$4*($F$5/2))*M3/SUM($L3:$M3)+S3</f>
        <v>330.56379882266259</v>
      </c>
      <c r="N4" s="31">
        <f t="shared" ref="N4:N43" si="0">IF($F$6=1,J4^$F$7*LOG(L4)^$F$8,EXP(J4*$F$7+LOG(L4)*$F$8))</f>
        <v>138.43898296372984</v>
      </c>
      <c r="O4" s="31">
        <f t="shared" ref="O4:O43" si="1">IF($F$6=1,K4^$F$7*LOG(M4)^$F$8,EXP(K4*$F$7+LOG(M4)*$F$8))</f>
        <v>16.584575888610175</v>
      </c>
      <c r="P4" s="30">
        <f t="shared" ref="P4:P43" si="2">N4/SUM($N4:$O4)</f>
        <v>0.8930189965229286</v>
      </c>
      <c r="Q4" s="30">
        <f t="shared" ref="Q4:Q43" si="3">O4/SUM($N4:$O4)</f>
        <v>0.10698100347707143</v>
      </c>
      <c r="R4" s="4">
        <f t="shared" ref="R4:R43" si="4">$F$2*$F$3*$F$4*($F$5/2)*P4</f>
        <v>5525.5550409856214</v>
      </c>
      <c r="S4" s="4">
        <f t="shared" ref="S4:S43" si="5">$F$2*$F$3*$F$4*($F$5/2)*Q4</f>
        <v>661.94495901437961</v>
      </c>
    </row>
    <row r="5" spans="2:19" x14ac:dyDescent="0.3">
      <c r="B5" t="s">
        <v>40</v>
      </c>
      <c r="F5" s="17">
        <v>0.55000000000000004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L13" si="6">L4-($F$2*$F$3*$F$4*($F$5/2))*L4/SUM($L4:$M4)+R4</f>
        <v>21598.39628683919</v>
      </c>
      <c r="M5" s="15">
        <f t="shared" ref="M5:M13" si="7">M4-($F$2*$F$3*$F$4*($F$5/2))*M4/SUM($L4:$M4)+S4</f>
        <v>901.60371316081</v>
      </c>
      <c r="N5" s="31">
        <f t="shared" si="0"/>
        <v>137.82579191399824</v>
      </c>
      <c r="O5" s="31">
        <f t="shared" si="1"/>
        <v>25.775986021072125</v>
      </c>
      <c r="P5" s="30">
        <f t="shared" si="2"/>
        <v>0.84244678544201401</v>
      </c>
      <c r="Q5" s="30">
        <f t="shared" si="3"/>
        <v>0.15755321455798602</v>
      </c>
      <c r="R5" s="4">
        <f t="shared" si="4"/>
        <v>5212.6394849224625</v>
      </c>
      <c r="S5" s="4">
        <f t="shared" si="5"/>
        <v>974.86051507753859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6"/>
        <v>20871.476792880876</v>
      </c>
      <c r="M6" s="15">
        <f t="shared" si="7"/>
        <v>1628.5232071191258</v>
      </c>
      <c r="N6" s="31">
        <f t="shared" si="0"/>
        <v>137.02302688766559</v>
      </c>
      <c r="O6" s="31">
        <f t="shared" si="1"/>
        <v>36.373577886915172</v>
      </c>
      <c r="P6" s="30">
        <f t="shared" si="2"/>
        <v>0.79022900745835489</v>
      </c>
      <c r="Q6" s="30">
        <f t="shared" si="3"/>
        <v>0.20977099254164513</v>
      </c>
      <c r="R6" s="4">
        <f t="shared" si="4"/>
        <v>4889.5419836485717</v>
      </c>
      <c r="S6" s="4">
        <f t="shared" si="5"/>
        <v>1297.9580163514295</v>
      </c>
    </row>
    <row r="7" spans="2:19" ht="14.4" customHeight="1" x14ac:dyDescent="0.3">
      <c r="B7" t="s">
        <v>42</v>
      </c>
      <c r="F7" s="1">
        <v>6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6"/>
        <v>20021.362658487204</v>
      </c>
      <c r="M7" s="15">
        <f t="shared" si="7"/>
        <v>2478.6373415127955</v>
      </c>
      <c r="N7" s="31">
        <f t="shared" si="0"/>
        <v>136.05056124545493</v>
      </c>
      <c r="O7" s="31">
        <f t="shared" si="1"/>
        <v>51.003096117131982</v>
      </c>
      <c r="P7" s="30">
        <f t="shared" si="2"/>
        <v>0.72733440855279829</v>
      </c>
      <c r="Q7" s="30">
        <f t="shared" si="3"/>
        <v>0.27266559144720176</v>
      </c>
      <c r="R7" s="4">
        <f t="shared" si="4"/>
        <v>4500.3816529204405</v>
      </c>
      <c r="S7" s="4">
        <f t="shared" si="5"/>
        <v>1687.1183470795611</v>
      </c>
    </row>
    <row r="8" spans="2:19" ht="14.4" customHeight="1" x14ac:dyDescent="0.3">
      <c r="B8" t="s">
        <v>43</v>
      </c>
      <c r="F8" s="1">
        <v>1.7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6"/>
        <v>19015.869580323662</v>
      </c>
      <c r="M8" s="15">
        <f t="shared" si="7"/>
        <v>3484.1304196763376</v>
      </c>
      <c r="N8" s="31">
        <f t="shared" si="0"/>
        <v>134.84954598087785</v>
      </c>
      <c r="O8" s="31">
        <f t="shared" si="1"/>
        <v>73.59549015907109</v>
      </c>
      <c r="P8" s="30">
        <f t="shared" si="2"/>
        <v>0.64693095349289365</v>
      </c>
      <c r="Q8" s="30">
        <f t="shared" si="3"/>
        <v>0.3530690465071063</v>
      </c>
      <c r="R8" s="4">
        <f t="shared" si="4"/>
        <v>4002.8852747372798</v>
      </c>
      <c r="S8" s="4">
        <f t="shared" si="5"/>
        <v>2184.6147252627206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6"/>
        <v>17789.390720471933</v>
      </c>
      <c r="M9" s="15">
        <f t="shared" si="7"/>
        <v>4710.6092795280656</v>
      </c>
      <c r="N9" s="31">
        <f t="shared" si="0"/>
        <v>133.30201561862572</v>
      </c>
      <c r="O9" s="31">
        <f t="shared" si="1"/>
        <v>111.0831937405046</v>
      </c>
      <c r="P9" s="30">
        <f t="shared" si="2"/>
        <v>0.54545860597780693</v>
      </c>
      <c r="Q9" s="30">
        <f t="shared" si="3"/>
        <v>0.45454139402219307</v>
      </c>
      <c r="R9" s="4">
        <f t="shared" si="4"/>
        <v>3375.0251244876808</v>
      </c>
      <c r="S9" s="4">
        <f t="shared" si="5"/>
        <v>2812.4748755123201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6"/>
        <v>16272.333396829832</v>
      </c>
      <c r="M10" s="15">
        <f t="shared" si="7"/>
        <v>6227.6666031701679</v>
      </c>
      <c r="N10" s="31">
        <f t="shared" si="0"/>
        <v>131.24456518488739</v>
      </c>
      <c r="O10" s="31">
        <f t="shared" si="1"/>
        <v>175.29207856736531</v>
      </c>
      <c r="P10" s="30">
        <f t="shared" si="2"/>
        <v>0.42815293981936176</v>
      </c>
      <c r="Q10" s="30">
        <f t="shared" si="3"/>
        <v>0.57184706018063824</v>
      </c>
      <c r="R10" s="4">
        <f t="shared" si="4"/>
        <v>2649.1963151323012</v>
      </c>
      <c r="S10" s="4">
        <f t="shared" si="5"/>
        <v>3538.3036848676998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6"/>
        <v>14446.638027833929</v>
      </c>
      <c r="M11" s="15">
        <f t="shared" si="7"/>
        <v>8053.3619721660707</v>
      </c>
      <c r="N11" s="31">
        <f t="shared" si="0"/>
        <v>128.51825681439911</v>
      </c>
      <c r="O11" s="31">
        <f t="shared" si="1"/>
        <v>281.44983295622478</v>
      </c>
      <c r="P11" s="30">
        <f t="shared" si="2"/>
        <v>0.313483561333529</v>
      </c>
      <c r="Q11" s="30">
        <f t="shared" si="3"/>
        <v>0.68651643866647094</v>
      </c>
      <c r="R11" s="4">
        <f t="shared" si="4"/>
        <v>1939.679535751211</v>
      </c>
      <c r="S11" s="4">
        <f t="shared" si="5"/>
        <v>4247.8204642487899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6"/>
        <v>12413.492105930809</v>
      </c>
      <c r="M12" s="15">
        <f t="shared" si="7"/>
        <v>10086.507894069189</v>
      </c>
      <c r="N12" s="31">
        <f t="shared" si="0"/>
        <v>125.07766311458529</v>
      </c>
      <c r="O12" s="31">
        <f t="shared" si="1"/>
        <v>432.22902213699552</v>
      </c>
      <c r="P12" s="30">
        <f t="shared" si="2"/>
        <v>0.22443237525155904</v>
      </c>
      <c r="Q12" s="30">
        <f t="shared" si="3"/>
        <v>0.77556762474844099</v>
      </c>
      <c r="R12" s="4">
        <f t="shared" si="4"/>
        <v>1388.6753218690217</v>
      </c>
      <c r="S12" s="4">
        <f t="shared" si="5"/>
        <v>4798.824678130979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6"/>
        <v>10388.457098668858</v>
      </c>
      <c r="M13" s="15">
        <f t="shared" si="7"/>
        <v>12111.54290133114</v>
      </c>
      <c r="N13" s="31">
        <f t="shared" si="0"/>
        <v>121.08717565684852</v>
      </c>
      <c r="O13" s="31">
        <f t="shared" si="1"/>
        <v>588.24555967857987</v>
      </c>
      <c r="P13" s="30">
        <f t="shared" si="2"/>
        <v>0.17070574869153465</v>
      </c>
      <c r="Q13" s="30">
        <f t="shared" si="3"/>
        <v>0.82929425130846524</v>
      </c>
      <c r="R13" s="4">
        <f t="shared" si="4"/>
        <v>1056.2418200288707</v>
      </c>
      <c r="S13" s="4">
        <f t="shared" si="5"/>
        <v>5131.2581799711297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ref="L14:L30" si="8">L13-($F$2*$F$3*$F$4*($F$5/2))*L13/SUM($L13:$M13)+R13</f>
        <v>8587.8732165637921</v>
      </c>
      <c r="M14" s="15">
        <f t="shared" ref="M14:M30" si="9">M13-($F$2*$F$3*$F$4*($F$5/2))*M13/SUM($L13:$M13)+S13</f>
        <v>13912.126783436206</v>
      </c>
      <c r="N14" s="31">
        <f t="shared" si="0"/>
        <v>116.88115469111783</v>
      </c>
      <c r="O14" s="31">
        <f t="shared" si="1"/>
        <v>688.35408863718339</v>
      </c>
      <c r="P14" s="30">
        <f t="shared" si="2"/>
        <v>0.14515156366977891</v>
      </c>
      <c r="Q14" s="30">
        <f t="shared" si="3"/>
        <v>0.85484843633022112</v>
      </c>
      <c r="R14" s="4">
        <f t="shared" si="4"/>
        <v>898.12530020675717</v>
      </c>
      <c r="S14" s="4">
        <f t="shared" si="5"/>
        <v>5289.374699793244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8"/>
        <v>7124.3333822155055</v>
      </c>
      <c r="M15" s="15">
        <f t="shared" si="9"/>
        <v>15375.666617784493</v>
      </c>
      <c r="N15" s="31">
        <f t="shared" si="0"/>
        <v>112.81240526866607</v>
      </c>
      <c r="O15" s="31">
        <f t="shared" si="1"/>
        <v>726.59805374458938</v>
      </c>
      <c r="P15" s="30">
        <f t="shared" si="2"/>
        <v>0.13439480537480961</v>
      </c>
      <c r="Q15" s="30">
        <f t="shared" si="3"/>
        <v>0.86560519462519037</v>
      </c>
      <c r="R15" s="4">
        <f t="shared" si="4"/>
        <v>831.56785825663451</v>
      </c>
      <c r="S15" s="4">
        <f t="shared" si="5"/>
        <v>5355.9321417433666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8"/>
        <v>5996.709560362875</v>
      </c>
      <c r="M16" s="15">
        <f t="shared" si="9"/>
        <v>16503.290439637123</v>
      </c>
      <c r="N16" s="31">
        <f t="shared" si="0"/>
        <v>109.11284421388449</v>
      </c>
      <c r="O16" s="31">
        <f t="shared" si="1"/>
        <v>739.08653648493816</v>
      </c>
      <c r="P16" s="30">
        <f t="shared" si="2"/>
        <v>0.12864056104826149</v>
      </c>
      <c r="Q16" s="30">
        <f t="shared" si="3"/>
        <v>0.87135943895173851</v>
      </c>
      <c r="R16" s="4">
        <f t="shared" si="4"/>
        <v>795.96347148611812</v>
      </c>
      <c r="S16" s="4">
        <f t="shared" si="5"/>
        <v>5391.5365285138832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8"/>
        <v>5143.5779027492026</v>
      </c>
      <c r="M17" s="15">
        <f t="shared" si="9"/>
        <v>17356.422097250797</v>
      </c>
      <c r="N17" s="31">
        <f t="shared" si="0"/>
        <v>105.86074850833103</v>
      </c>
      <c r="O17" s="31">
        <f t="shared" si="1"/>
        <v>745.77343602784276</v>
      </c>
      <c r="P17" s="30">
        <f t="shared" si="2"/>
        <v>0.12430307569908794</v>
      </c>
      <c r="Q17" s="30">
        <f t="shared" si="3"/>
        <v>0.87569692430091217</v>
      </c>
      <c r="R17" s="4">
        <f t="shared" si="4"/>
        <v>769.12528088810677</v>
      </c>
      <c r="S17" s="4">
        <f t="shared" si="5"/>
        <v>5418.3747191118946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8"/>
        <v>4498.2192603812782</v>
      </c>
      <c r="M18" s="15">
        <f t="shared" si="9"/>
        <v>18001.78073961872</v>
      </c>
      <c r="N18" s="31">
        <f t="shared" si="0"/>
        <v>103.05289741751248</v>
      </c>
      <c r="O18" s="31">
        <f t="shared" si="1"/>
        <v>750.52293362195132</v>
      </c>
      <c r="P18" s="30">
        <f t="shared" si="2"/>
        <v>0.12073080524318172</v>
      </c>
      <c r="Q18" s="30">
        <f t="shared" si="3"/>
        <v>0.87926919475681831</v>
      </c>
      <c r="R18" s="4">
        <f t="shared" si="4"/>
        <v>747.02185744218696</v>
      </c>
      <c r="S18" s="4">
        <f t="shared" si="5"/>
        <v>5440.478142557814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8"/>
        <v>4008.2308212186135</v>
      </c>
      <c r="M19" s="15">
        <f t="shared" si="9"/>
        <v>18491.769178781386</v>
      </c>
      <c r="N19" s="31">
        <f t="shared" si="0"/>
        <v>100.66236096727923</v>
      </c>
      <c r="O19" s="31">
        <f t="shared" si="1"/>
        <v>754.02325545951328</v>
      </c>
      <c r="P19" s="30">
        <f t="shared" si="2"/>
        <v>0.11777706215312375</v>
      </c>
      <c r="Q19" s="30">
        <f t="shared" si="3"/>
        <v>0.88222293784687622</v>
      </c>
      <c r="R19" s="4">
        <f t="shared" si="4"/>
        <v>728.74557207245334</v>
      </c>
      <c r="S19" s="4">
        <f t="shared" si="5"/>
        <v>5458.7544279275471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8"/>
        <v>3634.7129174559482</v>
      </c>
      <c r="M20" s="15">
        <f t="shared" si="9"/>
        <v>18865.287082544051</v>
      </c>
      <c r="N20" s="31">
        <f t="shared" si="0"/>
        <v>98.652941833477342</v>
      </c>
      <c r="O20" s="31">
        <f t="shared" si="1"/>
        <v>756.63415390914236</v>
      </c>
      <c r="P20" s="30">
        <f t="shared" si="2"/>
        <v>0.11534482669567228</v>
      </c>
      <c r="Q20" s="30">
        <f t="shared" si="3"/>
        <v>0.88465517330432764</v>
      </c>
      <c r="R20" s="4">
        <f t="shared" si="4"/>
        <v>713.69611517947237</v>
      </c>
      <c r="S20" s="4">
        <f t="shared" si="5"/>
        <v>5473.8038848205279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si="8"/>
        <v>3348.8629803350341</v>
      </c>
      <c r="M21" s="15">
        <f t="shared" si="9"/>
        <v>19151.137019664966</v>
      </c>
      <c r="N21" s="31">
        <f t="shared" si="0"/>
        <v>96.983212684470971</v>
      </c>
      <c r="O21" s="31">
        <f t="shared" si="1"/>
        <v>758.60001474633884</v>
      </c>
      <c r="P21" s="30">
        <f t="shared" si="2"/>
        <v>0.11335333556701112</v>
      </c>
      <c r="Q21" s="30">
        <f t="shared" si="3"/>
        <v>0.8866466644329889</v>
      </c>
      <c r="R21" s="4">
        <f t="shared" si="4"/>
        <v>701.37376382088144</v>
      </c>
      <c r="S21" s="4">
        <f t="shared" si="5"/>
        <v>5486.1262361791196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8"/>
        <v>3129.299424563781</v>
      </c>
      <c r="M22" s="15">
        <f t="shared" si="9"/>
        <v>19370.700575436218</v>
      </c>
      <c r="N22" s="31">
        <f t="shared" si="0"/>
        <v>95.609755209669899</v>
      </c>
      <c r="O22" s="31">
        <f t="shared" si="1"/>
        <v>760.09158365145765</v>
      </c>
      <c r="P22" s="30">
        <f t="shared" si="2"/>
        <v>0.11173262313334593</v>
      </c>
      <c r="Q22" s="30">
        <f t="shared" si="3"/>
        <v>0.88826737686665413</v>
      </c>
      <c r="R22" s="4">
        <f t="shared" si="4"/>
        <v>691.34560563757805</v>
      </c>
      <c r="S22" s="4">
        <f t="shared" si="5"/>
        <v>5496.1543943624229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8"/>
        <v>2960.0876884463191</v>
      </c>
      <c r="M23" s="15">
        <f t="shared" si="9"/>
        <v>19539.912311553682</v>
      </c>
      <c r="N23" s="31">
        <f t="shared" si="0"/>
        <v>94.489854412258296</v>
      </c>
      <c r="O23" s="31">
        <f t="shared" si="1"/>
        <v>761.23041650427353</v>
      </c>
      <c r="P23" s="30">
        <f t="shared" si="2"/>
        <v>0.11042142815087638</v>
      </c>
      <c r="Q23" s="30">
        <f t="shared" si="3"/>
        <v>0.88957857184912359</v>
      </c>
      <c r="R23" s="4">
        <f t="shared" si="4"/>
        <v>683.23258668354777</v>
      </c>
      <c r="S23" s="4">
        <f t="shared" si="5"/>
        <v>5504.2674133164528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8"/>
        <v>2829.2961608071287</v>
      </c>
      <c r="M24" s="15">
        <f t="shared" si="9"/>
        <v>19670.703839192873</v>
      </c>
      <c r="N24" s="31">
        <f t="shared" si="0"/>
        <v>93.583462300445333</v>
      </c>
      <c r="O24" s="31">
        <f t="shared" si="1"/>
        <v>762.10441130953848</v>
      </c>
      <c r="P24" s="30">
        <f t="shared" si="2"/>
        <v>0.10936635330080648</v>
      </c>
      <c r="Q24" s="30">
        <f t="shared" si="3"/>
        <v>0.89063364669919343</v>
      </c>
      <c r="R24" s="4">
        <f t="shared" si="4"/>
        <v>676.70431104874012</v>
      </c>
      <c r="S24" s="4">
        <f t="shared" si="5"/>
        <v>5510.7956889512598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8"/>
        <v>2727.9440276339083</v>
      </c>
      <c r="M25" s="15">
        <f t="shared" si="9"/>
        <v>19772.055972366092</v>
      </c>
      <c r="N25" s="31">
        <f t="shared" si="0"/>
        <v>92.854415631241437</v>
      </c>
      <c r="O25" s="31">
        <f t="shared" si="1"/>
        <v>762.77797618861882</v>
      </c>
      <c r="P25" s="30">
        <f t="shared" si="2"/>
        <v>0.10852138899714593</v>
      </c>
      <c r="Q25" s="30">
        <f t="shared" si="3"/>
        <v>0.89147861100285408</v>
      </c>
      <c r="R25" s="4">
        <f t="shared" si="4"/>
        <v>671.47609441984059</v>
      </c>
      <c r="S25" s="4">
        <f t="shared" si="5"/>
        <v>5516.0239055801603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8"/>
        <v>2649.235514454424</v>
      </c>
      <c r="M26" s="15">
        <f t="shared" si="9"/>
        <v>19850.764485545576</v>
      </c>
      <c r="N26" s="31">
        <f t="shared" si="0"/>
        <v>92.271012793905896</v>
      </c>
      <c r="O26" s="31">
        <f t="shared" si="1"/>
        <v>763.29884672994388</v>
      </c>
      <c r="P26" s="30">
        <f t="shared" si="2"/>
        <v>0.10784743264010899</v>
      </c>
      <c r="Q26" s="30">
        <f t="shared" si="3"/>
        <v>0.89215256735989101</v>
      </c>
      <c r="R26" s="4">
        <f t="shared" si="4"/>
        <v>667.30598946067448</v>
      </c>
      <c r="S26" s="4">
        <f t="shared" si="5"/>
        <v>5520.1940105393269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8"/>
        <v>2588.0017374401318</v>
      </c>
      <c r="M27" s="15">
        <f t="shared" si="9"/>
        <v>19911.998262559868</v>
      </c>
      <c r="N27" s="31">
        <f t="shared" si="0"/>
        <v>91.806108489823743</v>
      </c>
      <c r="O27" s="31">
        <f t="shared" si="1"/>
        <v>763.70274879842179</v>
      </c>
      <c r="P27" s="30">
        <f t="shared" si="2"/>
        <v>0.10731169842101544</v>
      </c>
      <c r="Q27" s="30">
        <f t="shared" si="3"/>
        <v>0.8926883015789846</v>
      </c>
      <c r="R27" s="4">
        <f t="shared" si="4"/>
        <v>663.99113398003317</v>
      </c>
      <c r="S27" s="4">
        <f t="shared" si="5"/>
        <v>5523.5088660199681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8"/>
        <v>2540.2923936241286</v>
      </c>
      <c r="M28" s="15">
        <f t="shared" si="9"/>
        <v>19959.707606375872</v>
      </c>
      <c r="N28" s="31">
        <f t="shared" si="0"/>
        <v>91.436887872725862</v>
      </c>
      <c r="O28" s="31">
        <f t="shared" si="1"/>
        <v>764.0166435931427</v>
      </c>
      <c r="P28" s="30">
        <f t="shared" si="2"/>
        <v>0.1068870306912446</v>
      </c>
      <c r="Q28" s="30">
        <f t="shared" si="3"/>
        <v>0.89311296930875539</v>
      </c>
      <c r="R28" s="4">
        <f t="shared" si="4"/>
        <v>661.36350240207605</v>
      </c>
      <c r="S28" s="4">
        <f t="shared" si="5"/>
        <v>5526.136497597925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8"/>
        <v>2503.0754877795694</v>
      </c>
      <c r="M29" s="15">
        <f t="shared" si="9"/>
        <v>19996.92451222043</v>
      </c>
      <c r="N29" s="31">
        <f t="shared" si="0"/>
        <v>91.144456755936233</v>
      </c>
      <c r="O29" s="31">
        <f t="shared" si="1"/>
        <v>764.2610216074977</v>
      </c>
      <c r="P29" s="30">
        <f t="shared" si="2"/>
        <v>0.10655117258579436</v>
      </c>
      <c r="Q29" s="30">
        <f t="shared" si="3"/>
        <v>0.89344882741420562</v>
      </c>
      <c r="R29" s="4">
        <f t="shared" si="4"/>
        <v>659.28538037460271</v>
      </c>
      <c r="S29" s="4">
        <f t="shared" si="5"/>
        <v>5528.214619625398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8"/>
        <v>2474.0151090147901</v>
      </c>
      <c r="M30" s="15">
        <f t="shared" si="9"/>
        <v>20025.984890985208</v>
      </c>
      <c r="N30" s="31">
        <f t="shared" si="0"/>
        <v>90.913349663379137</v>
      </c>
      <c r="O30" s="31">
        <f t="shared" si="1"/>
        <v>764.45154758160209</v>
      </c>
      <c r="P30" s="30">
        <f t="shared" si="2"/>
        <v>0.10628604231503909</v>
      </c>
      <c r="Q30" s="30">
        <f t="shared" si="3"/>
        <v>0.89371395768496098</v>
      </c>
      <c r="R30" s="4">
        <f t="shared" si="4"/>
        <v>657.64488682430442</v>
      </c>
      <c r="S30" s="4">
        <f t="shared" si="5"/>
        <v>5529.8551131756967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2451.3058408600273</v>
      </c>
      <c r="M31" s="15">
        <f>M30-($F$2*$F$3*$F$4*($F$5/2))*M30/SUM($L30:$M30)+S30</f>
        <v>20048.694159139974</v>
      </c>
      <c r="N31" s="31">
        <f t="shared" si="0"/>
        <v>90.731024016980641</v>
      </c>
      <c r="O31" s="31">
        <f t="shared" si="1"/>
        <v>764.60025557415088</v>
      </c>
      <c r="P31" s="30">
        <f t="shared" si="2"/>
        <v>0.10607705596871449</v>
      </c>
      <c r="Q31" s="30">
        <f t="shared" si="3"/>
        <v>0.89392294403128547</v>
      </c>
      <c r="R31" s="4">
        <f t="shared" si="4"/>
        <v>656.35178380642094</v>
      </c>
      <c r="S31" s="4">
        <f t="shared" si="5"/>
        <v>5531.1482161935801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L42" si="10">L31-($F$2*$F$3*$F$4*($F$5/2))*L31/SUM($L31:$M31)+R31</f>
        <v>2433.5485184299405</v>
      </c>
      <c r="M32" s="15">
        <f t="shared" ref="M32:M42" si="11">M31-($F$2*$F$3*$F$4*($F$5/2))*M31/SUM($L31:$M31)+S31</f>
        <v>20066.45148157006</v>
      </c>
      <c r="N32" s="31">
        <f t="shared" si="0"/>
        <v>90.587381611099374</v>
      </c>
      <c r="O32" s="31">
        <f t="shared" si="1"/>
        <v>764.71642752712694</v>
      </c>
      <c r="P32" s="30">
        <f t="shared" si="2"/>
        <v>0.10591251978916356</v>
      </c>
      <c r="Q32" s="30">
        <f t="shared" si="3"/>
        <v>0.89408748021083639</v>
      </c>
      <c r="R32" s="4">
        <f t="shared" si="4"/>
        <v>655.3337161954496</v>
      </c>
      <c r="S32" s="4">
        <f t="shared" si="5"/>
        <v>5532.1662838045513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10"/>
        <v>2419.6563920571562</v>
      </c>
      <c r="M33" s="15">
        <f t="shared" si="11"/>
        <v>20080.343607942847</v>
      </c>
      <c r="N33" s="31">
        <f t="shared" si="0"/>
        <v>90.474338825129138</v>
      </c>
      <c r="O33" s="31">
        <f t="shared" si="1"/>
        <v>764.80724600493238</v>
      </c>
      <c r="P33" s="30">
        <f t="shared" si="2"/>
        <v>0.10578310164728469</v>
      </c>
      <c r="Q33" s="30">
        <f t="shared" si="3"/>
        <v>0.89421689835271534</v>
      </c>
      <c r="R33" s="4">
        <f t="shared" si="4"/>
        <v>654.53294144257416</v>
      </c>
      <c r="S33" s="4">
        <f t="shared" si="5"/>
        <v>5532.9670585574268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10"/>
        <v>2408.7838256840123</v>
      </c>
      <c r="M34" s="15">
        <f t="shared" si="11"/>
        <v>20091.216174315992</v>
      </c>
      <c r="N34" s="31">
        <f t="shared" si="0"/>
        <v>90.38545392854769</v>
      </c>
      <c r="O34" s="31">
        <f t="shared" si="1"/>
        <v>764.87828366755707</v>
      </c>
      <c r="P34" s="30">
        <f t="shared" si="2"/>
        <v>0.10568138219281302</v>
      </c>
      <c r="Q34" s="30">
        <f t="shared" si="3"/>
        <v>0.89431861780718702</v>
      </c>
      <c r="R34" s="4">
        <f t="shared" si="4"/>
        <v>653.90355231803062</v>
      </c>
      <c r="S34" s="4">
        <f t="shared" si="5"/>
        <v>5533.5964476819709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10"/>
        <v>2400.2718259389394</v>
      </c>
      <c r="M35" s="15">
        <f t="shared" si="11"/>
        <v>20099.728174061067</v>
      </c>
      <c r="N35" s="31">
        <f t="shared" si="0"/>
        <v>90.31561183115069</v>
      </c>
      <c r="O35" s="31">
        <f t="shared" si="1"/>
        <v>764.93387325876961</v>
      </c>
      <c r="P35" s="30">
        <f t="shared" si="2"/>
        <v>0.10560148051028054</v>
      </c>
      <c r="Q35" s="30">
        <f t="shared" si="3"/>
        <v>0.89439851948971949</v>
      </c>
      <c r="R35" s="4">
        <f t="shared" si="4"/>
        <v>653.40916065736087</v>
      </c>
      <c r="S35" s="4">
        <f t="shared" si="5"/>
        <v>5534.0908393426398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10"/>
        <v>2393.6062344630918</v>
      </c>
      <c r="M36" s="15">
        <f t="shared" si="11"/>
        <v>20106.393765536915</v>
      </c>
      <c r="N36" s="31">
        <f t="shared" si="0"/>
        <v>90.260762217676657</v>
      </c>
      <c r="O36" s="31">
        <f t="shared" si="1"/>
        <v>764.97738917966774</v>
      </c>
      <c r="P36" s="30">
        <f t="shared" si="2"/>
        <v>0.10553874621963798</v>
      </c>
      <c r="Q36" s="30">
        <f t="shared" si="3"/>
        <v>0.89446125378036201</v>
      </c>
      <c r="R36" s="4">
        <f t="shared" si="4"/>
        <v>653.02099223401012</v>
      </c>
      <c r="S36" s="4">
        <f t="shared" si="5"/>
        <v>5534.4790077659909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10"/>
        <v>2388.3855122197519</v>
      </c>
      <c r="M37" s="15">
        <f t="shared" si="11"/>
        <v>20111.614487780258</v>
      </c>
      <c r="N37" s="31">
        <f t="shared" si="0"/>
        <v>90.217704943074637</v>
      </c>
      <c r="O37" s="31">
        <f t="shared" si="1"/>
        <v>765.01146299520769</v>
      </c>
      <c r="P37" s="30">
        <f t="shared" si="2"/>
        <v>0.10548950892374756</v>
      </c>
      <c r="Q37" s="30">
        <f t="shared" si="3"/>
        <v>0.89451049107625247</v>
      </c>
      <c r="R37" s="4">
        <f t="shared" si="4"/>
        <v>652.71633646568807</v>
      </c>
      <c r="S37" s="4">
        <f t="shared" si="5"/>
        <v>5534.7836635343128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10"/>
        <v>2384.2958328250083</v>
      </c>
      <c r="M38" s="15">
        <f t="shared" si="11"/>
        <v>20115.704167175001</v>
      </c>
      <c r="N38" s="31">
        <f t="shared" si="0"/>
        <v>90.183915940611854</v>
      </c>
      <c r="O38" s="31">
        <f t="shared" si="1"/>
        <v>765.03814915099633</v>
      </c>
      <c r="P38" s="30">
        <f t="shared" si="2"/>
        <v>0.10545087600254056</v>
      </c>
      <c r="Q38" s="30">
        <f t="shared" si="3"/>
        <v>0.89454912399745945</v>
      </c>
      <c r="R38" s="4">
        <f t="shared" si="4"/>
        <v>652.47729526571982</v>
      </c>
      <c r="S38" s="4">
        <f t="shared" si="5"/>
        <v>5535.0227047342814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10"/>
        <v>2381.0917740638511</v>
      </c>
      <c r="M39" s="15">
        <f t="shared" si="11"/>
        <v>20118.90822593616</v>
      </c>
      <c r="N39" s="31">
        <f t="shared" si="0"/>
        <v>90.157407085861934</v>
      </c>
      <c r="O39" s="31">
        <f t="shared" si="1"/>
        <v>765.05905289370469</v>
      </c>
      <c r="P39" s="30">
        <f t="shared" si="2"/>
        <v>0.10542057046939442</v>
      </c>
      <c r="Q39" s="30">
        <f t="shared" si="3"/>
        <v>0.89457942953060565</v>
      </c>
      <c r="R39" s="4">
        <f t="shared" si="4"/>
        <v>652.28977977937802</v>
      </c>
      <c r="S39" s="4">
        <f t="shared" si="5"/>
        <v>5535.2102202206233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10"/>
        <v>2378.5813159756703</v>
      </c>
      <c r="M40" s="15">
        <f t="shared" si="11"/>
        <v>20121.418684024342</v>
      </c>
      <c r="N40" s="31">
        <f t="shared" si="0"/>
        <v>90.136614062626364</v>
      </c>
      <c r="O40" s="31">
        <f t="shared" si="1"/>
        <v>765.07542932368005</v>
      </c>
      <c r="P40" s="30">
        <f t="shared" si="2"/>
        <v>0.10539680159989387</v>
      </c>
      <c r="Q40" s="30">
        <f t="shared" si="3"/>
        <v>0.89460319840010616</v>
      </c>
      <c r="R40" s="4">
        <f t="shared" si="4"/>
        <v>652.14270989934346</v>
      </c>
      <c r="S40" s="4">
        <f t="shared" si="5"/>
        <v>5535.3572901006573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10"/>
        <v>2376.6141639817047</v>
      </c>
      <c r="M41" s="15">
        <f t="shared" si="11"/>
        <v>20123.385836018308</v>
      </c>
      <c r="N41" s="31">
        <f t="shared" si="0"/>
        <v>90.120307046007412</v>
      </c>
      <c r="O41" s="31">
        <f t="shared" si="1"/>
        <v>765.08826028707222</v>
      </c>
      <c r="P41" s="30">
        <f t="shared" si="2"/>
        <v>0.10537816210967411</v>
      </c>
      <c r="Q41" s="30">
        <f t="shared" si="3"/>
        <v>0.8946218378903259</v>
      </c>
      <c r="R41" s="4">
        <f t="shared" si="4"/>
        <v>652.02737805360869</v>
      </c>
      <c r="S41" s="4">
        <f t="shared" si="5"/>
        <v>5535.4726219463919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10"/>
        <v>2375.0726469403448</v>
      </c>
      <c r="M42" s="15">
        <f t="shared" si="11"/>
        <v>20124.927353059669</v>
      </c>
      <c r="N42" s="31">
        <f t="shared" si="0"/>
        <v>90.107519811842749</v>
      </c>
      <c r="O42" s="31">
        <f t="shared" si="1"/>
        <v>765.09831418545718</v>
      </c>
      <c r="P42" s="30">
        <f t="shared" si="2"/>
        <v>0.10536354668053778</v>
      </c>
      <c r="Q42" s="30">
        <f t="shared" si="3"/>
        <v>0.89463645331946229</v>
      </c>
      <c r="R42" s="4">
        <f t="shared" si="4"/>
        <v>651.93694508582757</v>
      </c>
      <c r="S42" s="4">
        <f t="shared" si="5"/>
        <v>5535.5630549141733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2373.8646141175777</v>
      </c>
      <c r="M43" s="23">
        <f>M42-($F$2*$F$3*$F$4*($F$5/2))*M42/SUM($L42:$M42)+S42</f>
        <v>20126.135385882437</v>
      </c>
      <c r="N43" s="32">
        <f t="shared" si="0"/>
        <v>90.097493625889911</v>
      </c>
      <c r="O43" s="32">
        <f t="shared" si="1"/>
        <v>765.10619257269923</v>
      </c>
      <c r="P43" s="33">
        <f t="shared" si="2"/>
        <v>0.10535208755516066</v>
      </c>
      <c r="Q43" s="33">
        <f t="shared" si="3"/>
        <v>0.89464791244483932</v>
      </c>
      <c r="R43" s="24">
        <f t="shared" si="4"/>
        <v>651.86604174755666</v>
      </c>
      <c r="S43" s="24">
        <f t="shared" si="5"/>
        <v>5535.6339582524442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EE231-6410-4EA9-82F0-C6167D05DE0B}">
  <dimension ref="B2:S44"/>
  <sheetViews>
    <sheetView zoomScale="72" zoomScaleNormal="80" workbookViewId="0">
      <selection activeCell="F5" sqref="F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1746.5000000000002</v>
      </c>
      <c r="M3" s="29">
        <f>F2*F3*F4*0.002</f>
        <v>3.5000000000000004</v>
      </c>
      <c r="N3" s="31">
        <f>IF($F$6=1,J3^$F$7*LOG(L3)^$F$8,EXP(J3*$F$7+LOG(L3)*$F$8))</f>
        <v>5.8885042114009609</v>
      </c>
      <c r="O3" s="31">
        <f>IF($F$6=1,K3^$F$7*LOG(M3)^$F$8,EXP(K3*$F$7+LOG(M3)*$F$8))</f>
        <v>4.1624176756155089E-2</v>
      </c>
      <c r="P3" s="30">
        <f>N3/SUM($N3:$O3)</f>
        <v>0.99298089787747568</v>
      </c>
      <c r="Q3" s="30">
        <f>O3/SUM($N3:$O3)</f>
        <v>7.0191021225242782E-3</v>
      </c>
      <c r="R3" s="4">
        <f>$F$2*$F$3*$F$4*($F$5/2)*P3</f>
        <v>390.9862285392561</v>
      </c>
      <c r="S3" s="4">
        <f>$F$2*$F$3*$F$4*($F$5/2)*Q3</f>
        <v>2.7637714607439348</v>
      </c>
    </row>
    <row r="4" spans="2:19" x14ac:dyDescent="0.3">
      <c r="B4" t="s">
        <v>29</v>
      </c>
      <c r="F4" s="17">
        <f>'Total market'!C6</f>
        <v>7.0000000000000007E-2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1744.5237285392564</v>
      </c>
      <c r="M4" s="15">
        <f>M3-($F$2*$F$3*$F$4*($F$5/2))*M3/SUM($L3:$M3)+S3</f>
        <v>5.4762714607439351</v>
      </c>
      <c r="N4" s="31">
        <f t="shared" ref="N4:O43" si="0">IF($F$6=1,J4^$F$7*LOG(L4)^$F$8,EXP(J4*$F$7+LOG(L4)*$F$8))</f>
        <v>5.8867182395508895</v>
      </c>
      <c r="O4" s="31">
        <f t="shared" si="0"/>
        <v>7.713369527408237E-2</v>
      </c>
      <c r="P4" s="30">
        <f t="shared" ref="P4:P43" si="1">N4/SUM($N4:$O4)</f>
        <v>0.98706646373568185</v>
      </c>
      <c r="Q4" s="30">
        <f t="shared" ref="Q4:Q43" si="2">O4/SUM($N4:$O4)</f>
        <v>1.2933536264318087E-2</v>
      </c>
      <c r="R4" s="4">
        <f t="shared" ref="R4:S43" si="3">$F$2*$F$3*$F$4*($F$5/2)*P4</f>
        <v>388.65742009592481</v>
      </c>
      <c r="S4" s="4">
        <f t="shared" si="3"/>
        <v>5.0925799040752473</v>
      </c>
    </row>
    <row r="5" spans="2:19" x14ac:dyDescent="0.3">
      <c r="B5" t="s">
        <v>40</v>
      </c>
      <c r="F5" s="17">
        <v>0.45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L13" si="4">L4-($F$2*$F$3*$F$4*($F$5/2))*L4/SUM($L4:$M4)+R4</f>
        <v>1740.6633097138485</v>
      </c>
      <c r="M5" s="15">
        <f t="shared" ref="M5:M13" si="5">M4-($F$2*$F$3*$F$4*($F$5/2))*M4/SUM($L4:$M4)+S4</f>
        <v>9.3366902861517964</v>
      </c>
      <c r="N5" s="31">
        <f t="shared" si="0"/>
        <v>5.8832244890458378</v>
      </c>
      <c r="O5" s="31">
        <f t="shared" si="0"/>
        <v>0.13408389468896142</v>
      </c>
      <c r="P5" s="30">
        <f t="shared" si="1"/>
        <v>0.9777169647725884</v>
      </c>
      <c r="Q5" s="30">
        <f t="shared" si="2"/>
        <v>2.2283035227411555E-2</v>
      </c>
      <c r="R5" s="4">
        <f t="shared" si="3"/>
        <v>384.97605487920674</v>
      </c>
      <c r="S5" s="4">
        <f t="shared" si="3"/>
        <v>8.7739451207933001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4"/>
        <v>1733.9901199074393</v>
      </c>
      <c r="M6" s="15">
        <f t="shared" si="5"/>
        <v>16.009880092560941</v>
      </c>
      <c r="N6" s="31">
        <f t="shared" si="0"/>
        <v>5.877169273027973</v>
      </c>
      <c r="O6" s="31">
        <f t="shared" si="0"/>
        <v>0.20849372064489646</v>
      </c>
      <c r="P6" s="30">
        <f t="shared" si="1"/>
        <v>0.96574017968762604</v>
      </c>
      <c r="Q6" s="30">
        <f t="shared" si="2"/>
        <v>3.4259820312373991E-2</v>
      </c>
      <c r="R6" s="4">
        <f t="shared" si="3"/>
        <v>380.2601957520028</v>
      </c>
      <c r="S6" s="4">
        <f t="shared" si="3"/>
        <v>13.489804247997261</v>
      </c>
    </row>
    <row r="7" spans="2:19" ht="14.4" customHeight="1" x14ac:dyDescent="0.3">
      <c r="B7" t="s">
        <v>42</v>
      </c>
      <c r="F7" s="1">
        <v>5.5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4"/>
        <v>1724.1025386802683</v>
      </c>
      <c r="M7" s="15">
        <f t="shared" si="5"/>
        <v>25.897461319731988</v>
      </c>
      <c r="N7" s="31">
        <f t="shared" si="0"/>
        <v>5.8681601317714298</v>
      </c>
      <c r="O7" s="31">
        <f t="shared" si="0"/>
        <v>0.29042435346240913</v>
      </c>
      <c r="P7" s="30">
        <f t="shared" si="1"/>
        <v>0.95284235295322384</v>
      </c>
      <c r="Q7" s="30">
        <f t="shared" si="2"/>
        <v>4.7157647046776177E-2</v>
      </c>
      <c r="R7" s="4">
        <f t="shared" si="3"/>
        <v>375.18167647533193</v>
      </c>
      <c r="S7" s="4">
        <f t="shared" si="3"/>
        <v>18.568323524668124</v>
      </c>
    </row>
    <row r="8" spans="2:19" ht="14.4" customHeight="1" x14ac:dyDescent="0.3">
      <c r="B8" t="s">
        <v>43</v>
      </c>
      <c r="F8" s="1">
        <v>2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4"/>
        <v>1711.3611439525398</v>
      </c>
      <c r="M8" s="15">
        <f t="shared" si="5"/>
        <v>38.638856047460415</v>
      </c>
      <c r="N8" s="31">
        <f t="shared" si="0"/>
        <v>5.8564845213301693</v>
      </c>
      <c r="O8" s="31">
        <f t="shared" si="0"/>
        <v>0.37189412988087189</v>
      </c>
      <c r="P8" s="30">
        <f t="shared" si="1"/>
        <v>0.94029037881173771</v>
      </c>
      <c r="Q8" s="30">
        <f t="shared" si="2"/>
        <v>5.9709621188262389E-2</v>
      </c>
      <c r="R8" s="4">
        <f t="shared" si="3"/>
        <v>370.23933665712178</v>
      </c>
      <c r="S8" s="4">
        <f t="shared" si="3"/>
        <v>23.51066334287832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4"/>
        <v>1696.5442232203402</v>
      </c>
      <c r="M9" s="15">
        <f t="shared" si="5"/>
        <v>53.455776779660141</v>
      </c>
      <c r="N9" s="31">
        <f t="shared" si="0"/>
        <v>5.8428119822607902</v>
      </c>
      <c r="O9" s="31">
        <f t="shared" si="0"/>
        <v>0.45018926103830809</v>
      </c>
      <c r="P9" s="30">
        <f t="shared" si="1"/>
        <v>0.92846191449307625</v>
      </c>
      <c r="Q9" s="30">
        <f t="shared" si="2"/>
        <v>7.1538085506923699E-2</v>
      </c>
      <c r="R9" s="4">
        <f t="shared" si="3"/>
        <v>365.58187883164885</v>
      </c>
      <c r="S9" s="4">
        <f t="shared" si="3"/>
        <v>28.16812116835121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4"/>
        <v>1680.4036518274124</v>
      </c>
      <c r="M10" s="15">
        <f t="shared" si="5"/>
        <v>69.596348172587824</v>
      </c>
      <c r="N10" s="31">
        <f t="shared" si="0"/>
        <v>5.8277999052235598</v>
      </c>
      <c r="O10" s="31">
        <f t="shared" si="0"/>
        <v>0.52698543953240418</v>
      </c>
      <c r="P10" s="30">
        <f t="shared" si="1"/>
        <v>0.91707266084647876</v>
      </c>
      <c r="Q10" s="30">
        <f t="shared" si="2"/>
        <v>8.292733915352124E-2</v>
      </c>
      <c r="R10" s="4">
        <f t="shared" si="3"/>
        <v>361.09736020830104</v>
      </c>
      <c r="S10" s="4">
        <f t="shared" si="3"/>
        <v>32.652639791698995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4"/>
        <v>1663.4101903745457</v>
      </c>
      <c r="M11" s="15">
        <f t="shared" si="5"/>
        <v>86.589809625454564</v>
      </c>
      <c r="N11" s="31">
        <f t="shared" si="0"/>
        <v>5.8118591192294753</v>
      </c>
      <c r="O11" s="31">
        <f t="shared" si="0"/>
        <v>0.60732505350601651</v>
      </c>
      <c r="P11" s="30">
        <f t="shared" si="1"/>
        <v>0.90538905923816027</v>
      </c>
      <c r="Q11" s="30">
        <f t="shared" si="2"/>
        <v>9.4610940761839679E-2</v>
      </c>
      <c r="R11" s="4">
        <f t="shared" si="3"/>
        <v>356.49694207502563</v>
      </c>
      <c r="S11" s="4">
        <f t="shared" si="3"/>
        <v>37.253057924974378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4"/>
        <v>1645.6398396152983</v>
      </c>
      <c r="M12" s="15">
        <f t="shared" si="5"/>
        <v>104.36016038470166</v>
      </c>
      <c r="N12" s="31">
        <f t="shared" si="0"/>
        <v>5.7950381504851745</v>
      </c>
      <c r="O12" s="31">
        <f t="shared" si="0"/>
        <v>0.70003216769126142</v>
      </c>
      <c r="P12" s="30">
        <f t="shared" si="1"/>
        <v>0.89222100248364933</v>
      </c>
      <c r="Q12" s="30">
        <f t="shared" si="2"/>
        <v>0.10777899751635073</v>
      </c>
      <c r="R12" s="4">
        <f t="shared" si="3"/>
        <v>351.31201972793696</v>
      </c>
      <c r="S12" s="4">
        <f t="shared" si="3"/>
        <v>42.437980272063108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4"/>
        <v>1626.6828954297932</v>
      </c>
      <c r="M13" s="15">
        <f t="shared" si="5"/>
        <v>123.31710457020688</v>
      </c>
      <c r="N13" s="31">
        <f t="shared" si="0"/>
        <v>5.7769198875525527</v>
      </c>
      <c r="O13" s="31">
        <f t="shared" si="0"/>
        <v>0.82004796785996903</v>
      </c>
      <c r="P13" s="30">
        <f t="shared" si="1"/>
        <v>0.87569319938596402</v>
      </c>
      <c r="Q13" s="30">
        <f t="shared" si="2"/>
        <v>0.12430680061403601</v>
      </c>
      <c r="R13" s="4">
        <f t="shared" si="3"/>
        <v>344.80419725822338</v>
      </c>
      <c r="S13" s="4">
        <f t="shared" si="3"/>
        <v>48.945802741776689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ref="L14:M29" si="6">L13-($F$2*$F$3*$F$4*($F$5/2))*L13/SUM($L13:$M13)+R13</f>
        <v>1605.4834412163132</v>
      </c>
      <c r="M14" s="15">
        <f t="shared" si="6"/>
        <v>144.516558783687</v>
      </c>
      <c r="N14" s="31">
        <f t="shared" si="0"/>
        <v>5.7564407729564051</v>
      </c>
      <c r="O14" s="31">
        <f t="shared" si="0"/>
        <v>0.9937982303367876</v>
      </c>
      <c r="P14" s="30">
        <f t="shared" si="1"/>
        <v>0.85277584544014662</v>
      </c>
      <c r="Q14" s="30">
        <f t="shared" si="2"/>
        <v>0.14722415455985338</v>
      </c>
      <c r="R14" s="4">
        <f t="shared" si="3"/>
        <v>335.78048914205777</v>
      </c>
      <c r="S14" s="4">
        <f t="shared" si="3"/>
        <v>57.969510857942275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6"/>
        <v>1580.0301560847006</v>
      </c>
      <c r="M15" s="15">
        <f t="shared" si="6"/>
        <v>169.96984391529972</v>
      </c>
      <c r="N15" s="31">
        <f t="shared" si="0"/>
        <v>5.7315412259516192</v>
      </c>
      <c r="O15" s="31">
        <f t="shared" si="0"/>
        <v>1.2705504796380411</v>
      </c>
      <c r="P15" s="30">
        <f t="shared" si="1"/>
        <v>0.81854700951377424</v>
      </c>
      <c r="Q15" s="30">
        <f t="shared" si="2"/>
        <v>0.18145299048622579</v>
      </c>
      <c r="R15" s="4">
        <f t="shared" si="3"/>
        <v>322.30288499604865</v>
      </c>
      <c r="S15" s="4">
        <f t="shared" si="3"/>
        <v>71.44711500395141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6"/>
        <v>1546.8262559616915</v>
      </c>
      <c r="M16" s="15">
        <f t="shared" si="6"/>
        <v>203.17374403830868</v>
      </c>
      <c r="N16" s="31">
        <f t="shared" si="0"/>
        <v>5.6985333354590839</v>
      </c>
      <c r="O16" s="31">
        <f t="shared" si="0"/>
        <v>1.7463272828755454</v>
      </c>
      <c r="P16" s="30">
        <f t="shared" si="1"/>
        <v>0.76543183648397328</v>
      </c>
      <c r="Q16" s="30">
        <f t="shared" si="2"/>
        <v>0.23456816351602677</v>
      </c>
      <c r="R16" s="4">
        <f t="shared" si="3"/>
        <v>301.38878561556453</v>
      </c>
      <c r="S16" s="4">
        <f t="shared" si="3"/>
        <v>92.361214384435556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6"/>
        <v>1500.1791339858753</v>
      </c>
      <c r="M17" s="15">
        <f t="shared" si="6"/>
        <v>249.82086601412479</v>
      </c>
      <c r="N17" s="31">
        <f t="shared" si="0"/>
        <v>5.6511121975974206</v>
      </c>
      <c r="O17" s="31">
        <f t="shared" si="0"/>
        <v>2.6120019720717345</v>
      </c>
      <c r="P17" s="30">
        <f t="shared" si="1"/>
        <v>0.68389617782852008</v>
      </c>
      <c r="Q17" s="30">
        <f t="shared" si="2"/>
        <v>0.31610382217147992</v>
      </c>
      <c r="R17" s="4">
        <f t="shared" si="3"/>
        <v>269.28412001997981</v>
      </c>
      <c r="S17" s="4">
        <f t="shared" si="3"/>
        <v>124.46587998002023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6"/>
        <v>1431.9229488590331</v>
      </c>
      <c r="M18" s="15">
        <f t="shared" si="6"/>
        <v>318.07705114096694</v>
      </c>
      <c r="N18" s="31">
        <f t="shared" si="0"/>
        <v>5.5793766012178603</v>
      </c>
      <c r="O18" s="31">
        <f t="shared" si="0"/>
        <v>4.2334610906490129</v>
      </c>
      <c r="P18" s="30">
        <f t="shared" si="1"/>
        <v>0.56857932194702332</v>
      </c>
      <c r="Q18" s="30">
        <f t="shared" si="2"/>
        <v>0.43142067805297668</v>
      </c>
      <c r="R18" s="4">
        <f t="shared" si="3"/>
        <v>223.87810801664045</v>
      </c>
      <c r="S18" s="4">
        <f t="shared" si="3"/>
        <v>169.8718919833596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6"/>
        <v>1333.6183933823911</v>
      </c>
      <c r="M19" s="15">
        <f t="shared" si="6"/>
        <v>416.38160661760901</v>
      </c>
      <c r="N19" s="31">
        <f t="shared" si="0"/>
        <v>5.4706965000752783</v>
      </c>
      <c r="O19" s="31">
        <f t="shared" si="0"/>
        <v>7.2133794140311966</v>
      </c>
      <c r="P19" s="30">
        <f t="shared" si="1"/>
        <v>0.43130430132407949</v>
      </c>
      <c r="Q19" s="30">
        <f t="shared" si="2"/>
        <v>0.5686956986759204</v>
      </c>
      <c r="R19" s="4">
        <f t="shared" si="3"/>
        <v>169.82606864635633</v>
      </c>
      <c r="S19" s="4">
        <f t="shared" si="3"/>
        <v>223.9239313536437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6"/>
        <v>1203.3803235177095</v>
      </c>
      <c r="M20" s="15">
        <f t="shared" si="6"/>
        <v>546.61967648229074</v>
      </c>
      <c r="N20" s="31">
        <f t="shared" si="0"/>
        <v>5.3155578718000518</v>
      </c>
      <c r="O20" s="31">
        <f t="shared" si="0"/>
        <v>12.20713342326701</v>
      </c>
      <c r="P20" s="30">
        <f t="shared" si="1"/>
        <v>0.30335282305044503</v>
      </c>
      <c r="Q20" s="30">
        <f t="shared" si="2"/>
        <v>0.69664717694955491</v>
      </c>
      <c r="R20" s="4">
        <f t="shared" si="3"/>
        <v>119.44517407611275</v>
      </c>
      <c r="S20" s="4">
        <f t="shared" si="3"/>
        <v>274.30482592388728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si="6"/>
        <v>1052.0649248023376</v>
      </c>
      <c r="M21" s="15">
        <f t="shared" si="6"/>
        <v>697.93507519766263</v>
      </c>
      <c r="N21" s="31">
        <f t="shared" si="0"/>
        <v>5.1160519908720943</v>
      </c>
      <c r="O21" s="31">
        <f t="shared" si="0"/>
        <v>19.216088742027008</v>
      </c>
      <c r="P21" s="30">
        <f t="shared" si="1"/>
        <v>0.21025901695343893</v>
      </c>
      <c r="Q21" s="30">
        <f t="shared" si="2"/>
        <v>0.78974098304656104</v>
      </c>
      <c r="R21" s="4">
        <f t="shared" si="3"/>
        <v>82.789487925416594</v>
      </c>
      <c r="S21" s="4">
        <f t="shared" si="3"/>
        <v>310.96051207458345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6"/>
        <v>898.13980464722817</v>
      </c>
      <c r="M22" s="15">
        <f t="shared" si="6"/>
        <v>851.86019535277194</v>
      </c>
      <c r="N22" s="31">
        <f t="shared" si="0"/>
        <v>4.8860944409049623</v>
      </c>
      <c r="O22" s="31">
        <f t="shared" si="0"/>
        <v>26.906306198219745</v>
      </c>
      <c r="P22" s="30">
        <f t="shared" si="1"/>
        <v>0.15368749583798286</v>
      </c>
      <c r="Q22" s="30">
        <f t="shared" si="2"/>
        <v>0.84631250416201709</v>
      </c>
      <c r="R22" s="4">
        <f t="shared" si="3"/>
        <v>60.514451486205758</v>
      </c>
      <c r="S22" s="4">
        <f t="shared" si="3"/>
        <v>333.2355485137943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6"/>
        <v>756.57280008780754</v>
      </c>
      <c r="M23" s="15">
        <f t="shared" si="6"/>
        <v>993.42719991219246</v>
      </c>
      <c r="N23" s="31">
        <f t="shared" si="0"/>
        <v>4.6427157424985426</v>
      </c>
      <c r="O23" s="31">
        <f t="shared" si="0"/>
        <v>33.317253628305338</v>
      </c>
      <c r="P23" s="30">
        <f t="shared" si="1"/>
        <v>0.12230557135458045</v>
      </c>
      <c r="Q23" s="30">
        <f t="shared" si="2"/>
        <v>0.87769442864541947</v>
      </c>
      <c r="R23" s="4">
        <f t="shared" si="3"/>
        <v>48.157818720866061</v>
      </c>
      <c r="S23" s="4">
        <f t="shared" si="3"/>
        <v>345.59218127913397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6"/>
        <v>634.5017387889169</v>
      </c>
      <c r="M24" s="15">
        <f t="shared" si="6"/>
        <v>1115.498261211083</v>
      </c>
      <c r="N24" s="31">
        <f t="shared" si="0"/>
        <v>4.399509114798871</v>
      </c>
      <c r="O24" s="31">
        <f t="shared" si="0"/>
        <v>37.472500353600033</v>
      </c>
      <c r="P24" s="30">
        <f t="shared" si="1"/>
        <v>0.10507040790863433</v>
      </c>
      <c r="Q24" s="30">
        <f t="shared" si="2"/>
        <v>0.8949295920913658</v>
      </c>
      <c r="R24" s="4">
        <f t="shared" si="3"/>
        <v>41.371473114024774</v>
      </c>
      <c r="S24" s="4">
        <f t="shared" si="3"/>
        <v>352.37852688597536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6"/>
        <v>533.11032067543533</v>
      </c>
      <c r="M25" s="15">
        <f t="shared" si="6"/>
        <v>1216.8896793245647</v>
      </c>
      <c r="N25" s="31">
        <f t="shared" si="0"/>
        <v>4.165295493384674</v>
      </c>
      <c r="O25" s="31">
        <f t="shared" si="0"/>
        <v>39.733609405863788</v>
      </c>
      <c r="P25" s="30">
        <f t="shared" si="1"/>
        <v>9.4883813228242575E-2</v>
      </c>
      <c r="Q25" s="30">
        <f t="shared" si="2"/>
        <v>0.90511618677175742</v>
      </c>
      <c r="R25" s="4">
        <f t="shared" si="3"/>
        <v>37.360501458620519</v>
      </c>
      <c r="S25" s="4">
        <f t="shared" si="3"/>
        <v>356.38949854137951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6"/>
        <v>450.52099998208291</v>
      </c>
      <c r="M26" s="15">
        <f t="shared" si="6"/>
        <v>1299.4790000179171</v>
      </c>
      <c r="N26" s="31">
        <f t="shared" si="0"/>
        <v>3.9449579047613597</v>
      </c>
      <c r="O26" s="31">
        <f t="shared" si="0"/>
        <v>40.912656459848371</v>
      </c>
      <c r="P26" s="30">
        <f t="shared" si="1"/>
        <v>8.7943997036849145E-2</v>
      </c>
      <c r="Q26" s="30">
        <f t="shared" si="2"/>
        <v>0.91205600296315081</v>
      </c>
      <c r="R26" s="4">
        <f t="shared" si="3"/>
        <v>34.627948833259353</v>
      </c>
      <c r="S26" s="4">
        <f t="shared" si="3"/>
        <v>359.12205116674068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6"/>
        <v>383.78172381937361</v>
      </c>
      <c r="M27" s="15">
        <f t="shared" si="6"/>
        <v>1366.2182761806264</v>
      </c>
      <c r="N27" s="31">
        <f t="shared" si="0"/>
        <v>3.7406506766188379</v>
      </c>
      <c r="O27" s="31">
        <f t="shared" si="0"/>
        <v>41.597229865553992</v>
      </c>
      <c r="P27" s="30">
        <f t="shared" si="1"/>
        <v>8.250607729973887E-2</v>
      </c>
      <c r="Q27" s="30">
        <f t="shared" si="2"/>
        <v>0.9174939227002612</v>
      </c>
      <c r="R27" s="4">
        <f t="shared" si="3"/>
        <v>32.486767936772182</v>
      </c>
      <c r="S27" s="4">
        <f t="shared" si="3"/>
        <v>361.26323206322792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6"/>
        <v>329.91760389678672</v>
      </c>
      <c r="M28" s="15">
        <f t="shared" si="6"/>
        <v>1420.0823961032133</v>
      </c>
      <c r="N28" s="31">
        <f t="shared" si="0"/>
        <v>3.5529174462748405</v>
      </c>
      <c r="O28" s="31">
        <f t="shared" si="0"/>
        <v>42.064622977887389</v>
      </c>
      <c r="P28" s="30">
        <f t="shared" si="1"/>
        <v>7.7884897196100644E-2</v>
      </c>
      <c r="Q28" s="30">
        <f t="shared" si="2"/>
        <v>0.92211510280389941</v>
      </c>
      <c r="R28" s="4">
        <f t="shared" si="3"/>
        <v>30.667178270964634</v>
      </c>
      <c r="S28" s="4">
        <f t="shared" si="3"/>
        <v>363.08282172903546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6"/>
        <v>286.35332129097435</v>
      </c>
      <c r="M29" s="15">
        <f t="shared" si="6"/>
        <v>1463.6466787090258</v>
      </c>
      <c r="N29" s="31">
        <f t="shared" si="0"/>
        <v>3.3815012246123519</v>
      </c>
      <c r="O29" s="31">
        <f t="shared" si="0"/>
        <v>42.418279566131645</v>
      </c>
      <c r="P29" s="30">
        <f t="shared" si="1"/>
        <v>7.3832257845560342E-2</v>
      </c>
      <c r="Q29" s="30">
        <f t="shared" si="2"/>
        <v>0.92616774215443975</v>
      </c>
      <c r="R29" s="4">
        <f t="shared" si="3"/>
        <v>29.07145152668939</v>
      </c>
      <c r="S29" s="4">
        <f t="shared" si="3"/>
        <v>364.67854847331068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ref="L30:M30" si="7">L29-($F$2*$F$3*$F$4*($F$5/2))*L29/SUM($L29:$M29)+R29</f>
        <v>250.99527552719451</v>
      </c>
      <c r="M30" s="15">
        <f t="shared" si="7"/>
        <v>1499.0047244728055</v>
      </c>
      <c r="N30" s="31">
        <f t="shared" si="0"/>
        <v>3.2257836346250537</v>
      </c>
      <c r="O30" s="31">
        <f t="shared" si="0"/>
        <v>42.69680882025267</v>
      </c>
      <c r="P30" s="30">
        <f t="shared" si="1"/>
        <v>7.0243935766357707E-2</v>
      </c>
      <c r="Q30" s="30">
        <f t="shared" si="2"/>
        <v>0.92975606423364232</v>
      </c>
      <c r="R30" s="4">
        <f t="shared" si="3"/>
        <v>27.658549708003353</v>
      </c>
      <c r="S30" s="4">
        <f t="shared" si="3"/>
        <v>366.09145029199669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222.17988824157911</v>
      </c>
      <c r="M31" s="15">
        <f>M30-($F$2*$F$3*$F$4*($F$5/2))*M30/SUM($L30:$M30)+S30</f>
        <v>1527.8201117584208</v>
      </c>
      <c r="N31" s="31">
        <f t="shared" si="0"/>
        <v>3.0849682910522471</v>
      </c>
      <c r="O31" s="31">
        <f t="shared" si="0"/>
        <v>42.919460488820619</v>
      </c>
      <c r="P31" s="30">
        <f t="shared" si="1"/>
        <v>6.7058071861158156E-2</v>
      </c>
      <c r="Q31" s="30">
        <f t="shared" si="2"/>
        <v>0.9329419281388418</v>
      </c>
      <c r="R31" s="4">
        <f t="shared" si="3"/>
        <v>26.404115795331027</v>
      </c>
      <c r="S31" s="4">
        <f t="shared" si="3"/>
        <v>367.34588420466901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8">L31-($F$2*$F$3*$F$4*($F$5/2))*L31/SUM($L31:$M31)+R31</f>
        <v>198.59352918255482</v>
      </c>
      <c r="M32" s="15">
        <f t="shared" si="8"/>
        <v>1551.4064708174451</v>
      </c>
      <c r="N32" s="31">
        <f t="shared" si="0"/>
        <v>2.9581531646882131</v>
      </c>
      <c r="O32" s="31">
        <f t="shared" si="0"/>
        <v>43.099015603796325</v>
      </c>
      <c r="P32" s="30">
        <f t="shared" si="1"/>
        <v>6.4227855158834335E-2</v>
      </c>
      <c r="Q32" s="30">
        <f t="shared" si="2"/>
        <v>0.93577214484116567</v>
      </c>
      <c r="R32" s="4">
        <f t="shared" si="3"/>
        <v>25.289717968791024</v>
      </c>
      <c r="S32" s="4">
        <f t="shared" si="3"/>
        <v>368.46028203120903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8"/>
        <v>179.19970308527101</v>
      </c>
      <c r="M33" s="15">
        <f t="shared" si="8"/>
        <v>1570.800296914729</v>
      </c>
      <c r="N33" s="31">
        <f t="shared" si="0"/>
        <v>2.8443707758881103</v>
      </c>
      <c r="O33" s="31">
        <f t="shared" si="0"/>
        <v>43.244895909328037</v>
      </c>
      <c r="P33" s="30">
        <f t="shared" si="1"/>
        <v>6.1714385592524228E-2</v>
      </c>
      <c r="Q33" s="30">
        <f t="shared" si="2"/>
        <v>0.93828561440747582</v>
      </c>
      <c r="R33" s="4">
        <f t="shared" si="3"/>
        <v>24.300039327056417</v>
      </c>
      <c r="S33" s="4">
        <f t="shared" si="3"/>
        <v>369.44996067294363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8"/>
        <v>163.17980921814146</v>
      </c>
      <c r="M34" s="15">
        <f t="shared" si="8"/>
        <v>1586.8201907818586</v>
      </c>
      <c r="N34" s="31">
        <f t="shared" si="0"/>
        <v>2.7426203379272827</v>
      </c>
      <c r="O34" s="31">
        <f t="shared" si="0"/>
        <v>43.3642283914064</v>
      </c>
      <c r="P34" s="30">
        <f t="shared" si="1"/>
        <v>5.9484011887856424E-2</v>
      </c>
      <c r="Q34" s="30">
        <f t="shared" si="2"/>
        <v>0.94051598811214354</v>
      </c>
      <c r="R34" s="4">
        <f t="shared" si="3"/>
        <v>23.421829680843469</v>
      </c>
      <c r="S34" s="4">
        <f t="shared" si="3"/>
        <v>370.32817031915658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8"/>
        <v>149.8861818249031</v>
      </c>
      <c r="M35" s="15">
        <f t="shared" si="8"/>
        <v>1600.1138181750971</v>
      </c>
      <c r="N35" s="31">
        <f t="shared" si="0"/>
        <v>2.6518955577256995</v>
      </c>
      <c r="O35" s="31">
        <f t="shared" si="0"/>
        <v>43.462464926255961</v>
      </c>
      <c r="P35" s="30">
        <f t="shared" si="1"/>
        <v>5.7506935581311272E-2</v>
      </c>
      <c r="Q35" s="30">
        <f t="shared" si="2"/>
        <v>0.94249306441868863</v>
      </c>
      <c r="R35" s="4">
        <f t="shared" si="3"/>
        <v>22.643355885141318</v>
      </c>
      <c r="S35" s="4">
        <f t="shared" si="3"/>
        <v>371.10664411485868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8"/>
        <v>138.80514679944122</v>
      </c>
      <c r="M36" s="15">
        <f t="shared" si="8"/>
        <v>1611.194853200559</v>
      </c>
      <c r="N36" s="31">
        <f t="shared" si="0"/>
        <v>2.5712078147472868</v>
      </c>
      <c r="O36" s="31">
        <f t="shared" si="0"/>
        <v>43.543813280524802</v>
      </c>
      <c r="P36" s="30">
        <f t="shared" si="1"/>
        <v>5.5756405476542176E-2</v>
      </c>
      <c r="Q36" s="30">
        <f t="shared" si="2"/>
        <v>0.94424359452345774</v>
      </c>
      <c r="R36" s="4">
        <f t="shared" si="3"/>
        <v>21.954084656388485</v>
      </c>
      <c r="S36" s="4">
        <f t="shared" si="3"/>
        <v>371.79591534361151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8"/>
        <v>129.52807342595543</v>
      </c>
      <c r="M37" s="15">
        <f t="shared" si="8"/>
        <v>1620.4719265740448</v>
      </c>
      <c r="N37" s="31">
        <f t="shared" si="0"/>
        <v>2.4996043861392758</v>
      </c>
      <c r="O37" s="31">
        <f t="shared" si="0"/>
        <v>43.611547191585487</v>
      </c>
      <c r="P37" s="30">
        <f t="shared" si="1"/>
        <v>5.4208240319610176E-2</v>
      </c>
      <c r="Q37" s="30">
        <f t="shared" si="2"/>
        <v>0.94579175968038987</v>
      </c>
      <c r="R37" s="4">
        <f t="shared" si="3"/>
        <v>21.344494625846512</v>
      </c>
      <c r="S37" s="4">
        <f t="shared" si="3"/>
        <v>372.40550537415356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8"/>
        <v>121.72875153096196</v>
      </c>
      <c r="M38" s="15">
        <f t="shared" si="8"/>
        <v>1628.2712484690383</v>
      </c>
      <c r="N38" s="31">
        <f t="shared" si="0"/>
        <v>2.4361818015764829</v>
      </c>
      <c r="O38" s="31">
        <f t="shared" si="0"/>
        <v>43.66823277506402</v>
      </c>
      <c r="P38" s="30">
        <f t="shared" si="1"/>
        <v>5.2840532169143112E-2</v>
      </c>
      <c r="Q38" s="30">
        <f t="shared" si="2"/>
        <v>0.94715946783085692</v>
      </c>
      <c r="R38" s="4">
        <f t="shared" si="3"/>
        <v>20.805959541600103</v>
      </c>
      <c r="S38" s="4">
        <f t="shared" si="3"/>
        <v>372.94404045839997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8"/>
        <v>115.14574197809561</v>
      </c>
      <c r="M39" s="15">
        <f t="shared" si="8"/>
        <v>1634.8542580219046</v>
      </c>
      <c r="N39" s="31">
        <f t="shared" si="0"/>
        <v>2.3800947533523695</v>
      </c>
      <c r="O39" s="31">
        <f t="shared" si="0"/>
        <v>43.715895743183374</v>
      </c>
      <c r="P39" s="30">
        <f t="shared" si="1"/>
        <v>5.1633444204463752E-2</v>
      </c>
      <c r="Q39" s="30">
        <f t="shared" si="2"/>
        <v>0.9483665557955363</v>
      </c>
      <c r="R39" s="4">
        <f t="shared" si="3"/>
        <v>20.330668655507605</v>
      </c>
      <c r="S39" s="4">
        <f t="shared" si="3"/>
        <v>373.41933134449249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8"/>
        <v>109.56861868853171</v>
      </c>
      <c r="M40" s="15">
        <f t="shared" si="8"/>
        <v>1640.4313813114686</v>
      </c>
      <c r="N40" s="31">
        <f t="shared" si="0"/>
        <v>2.3305611972020905</v>
      </c>
      <c r="O40" s="31">
        <f t="shared" si="0"/>
        <v>43.756146090131672</v>
      </c>
      <c r="P40" s="30">
        <f t="shared" si="1"/>
        <v>5.0569054167222099E-2</v>
      </c>
      <c r="Q40" s="30">
        <f t="shared" si="2"/>
        <v>0.94943094583277787</v>
      </c>
      <c r="R40" s="4">
        <f t="shared" si="3"/>
        <v>19.911565078343706</v>
      </c>
      <c r="S40" s="4">
        <f t="shared" si="3"/>
        <v>373.83843492165636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8"/>
        <v>104.82724456195578</v>
      </c>
      <c r="M41" s="15">
        <f t="shared" si="8"/>
        <v>1645.1727554380445</v>
      </c>
      <c r="N41" s="31">
        <f t="shared" si="0"/>
        <v>2.2868643668815527</v>
      </c>
      <c r="O41" s="31">
        <f t="shared" si="0"/>
        <v>43.790271823731878</v>
      </c>
      <c r="P41" s="30">
        <f t="shared" si="1"/>
        <v>4.9631217474566475E-2</v>
      </c>
      <c r="Q41" s="30">
        <f t="shared" si="2"/>
        <v>0.95036878252543355</v>
      </c>
      <c r="R41" s="4">
        <f t="shared" si="3"/>
        <v>19.542291880610552</v>
      </c>
      <c r="S41" s="4">
        <f t="shared" si="3"/>
        <v>374.20770811938951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8"/>
        <v>100.78340641612628</v>
      </c>
      <c r="M42" s="15">
        <f t="shared" si="8"/>
        <v>1649.2165935838741</v>
      </c>
      <c r="N42" s="31">
        <f t="shared" si="0"/>
        <v>2.2483524195457489</v>
      </c>
      <c r="O42" s="31">
        <f t="shared" si="0"/>
        <v>43.819309935922128</v>
      </c>
      <c r="P42" s="30">
        <f t="shared" si="1"/>
        <v>4.8805437579987968E-2</v>
      </c>
      <c r="Q42" s="30">
        <f t="shared" si="2"/>
        <v>0.9511945624200121</v>
      </c>
      <c r="R42" s="4">
        <f t="shared" si="3"/>
        <v>19.217141047120265</v>
      </c>
      <c r="S42" s="4">
        <f t="shared" si="3"/>
        <v>374.53285895287979</v>
      </c>
    </row>
    <row r="43" spans="9:19" x14ac:dyDescent="0.3">
      <c r="I43" s="8">
        <v>20</v>
      </c>
      <c r="J43" s="22">
        <f>'Performance evolution'!N43</f>
        <v>0.9</v>
      </c>
      <c r="K43" s="25">
        <f>'Performance evolution'!M43</f>
        <v>1.3</v>
      </c>
      <c r="L43" s="23">
        <f>L42-($F$2*$F$3*$F$4*($F$5/2))*L42/SUM($L42:$M42)+R42</f>
        <v>97.324281019618127</v>
      </c>
      <c r="M43" s="23">
        <f>M42-($F$2*$F$3*$F$4*($F$5/2))*M42/SUM($L42:$M42)+S42</f>
        <v>1652.6757189803825</v>
      </c>
      <c r="N43" s="32">
        <f t="shared" si="0"/>
        <v>2.2144363625825063</v>
      </c>
      <c r="O43" s="32">
        <f t="shared" si="0"/>
        <v>43.844100491515348</v>
      </c>
      <c r="P43" s="33">
        <f t="shared" si="1"/>
        <v>4.807873879270845E-2</v>
      </c>
      <c r="Q43" s="33">
        <f t="shared" si="2"/>
        <v>0.95192126120729159</v>
      </c>
      <c r="R43" s="24">
        <f t="shared" si="3"/>
        <v>18.931003399628956</v>
      </c>
      <c r="S43" s="24">
        <f t="shared" si="3"/>
        <v>374.81899660037112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DCF98-3E74-450D-9D20-AF7AEB1062D3}">
  <dimension ref="B2:S44"/>
  <sheetViews>
    <sheetView zoomScale="72" zoomScaleNormal="80" workbookViewId="0">
      <selection activeCell="M4" sqref="M4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746</v>
      </c>
      <c r="M3" s="29">
        <v>4</v>
      </c>
      <c r="N3" s="31">
        <f>IF($F$6=1,J3^$F$7*LOG(L3)^$F$8,EXP(J3*$F$7+LOG(L3)*$F$8))</f>
        <v>0.25810887006565958</v>
      </c>
      <c r="O3" s="31">
        <f>IF($F$6=1,K3^$F$7*LOG(M3)^$F$8,EXP(K3*$F$7+LOG(M3)*$F$8))</f>
        <v>1.4772011659814383E-3</v>
      </c>
      <c r="P3" s="30">
        <f>N3/SUM($N3:$O3)</f>
        <v>0.99430939742270197</v>
      </c>
      <c r="Q3" s="30">
        <f>O3/SUM($N3:$O3)</f>
        <v>5.6906025772979988E-3</v>
      </c>
      <c r="R3" s="4">
        <f>$F$2*$F$3*$F$4*($F$5/2)*P3</f>
        <v>130.50310841172964</v>
      </c>
      <c r="S3" s="4">
        <f>$F$2*$F$3*$F$4*($F$5/2)*Q3</f>
        <v>0.74689158827036239</v>
      </c>
    </row>
    <row r="4" spans="2:19" x14ac:dyDescent="0.3">
      <c r="B4" t="s">
        <v>29</v>
      </c>
      <c r="F4" s="17">
        <f>'Total market'!C7</f>
        <v>0.03</v>
      </c>
      <c r="I4">
        <v>0.5</v>
      </c>
      <c r="J4" s="14">
        <f>'Performance evolution'!P4</f>
        <v>0.45</v>
      </c>
      <c r="K4" s="25">
        <f>'Performance evolution'!O4</f>
        <v>0.35005340297732601</v>
      </c>
      <c r="L4" s="15">
        <f>L3-($F$2*$F$3*$F$4*($F$5/2))*L3/SUM($L3:$M3)+R3</f>
        <v>745.95310841172966</v>
      </c>
      <c r="M4" s="15">
        <f>M3-($F$2*$F$3*$F$4*($F$5/2))*M3/SUM($L3:$M3)+S3</f>
        <v>4.0468915882703627</v>
      </c>
      <c r="N4" s="31">
        <f t="shared" ref="N4:O43" si="0">IF($F$6=1,J4^$F$7*LOG(L4)^$F$8,EXP(J4*$F$7+LOG(L4)*$F$8))</f>
        <v>0.25810273812737544</v>
      </c>
      <c r="O4" s="31">
        <f t="shared" si="0"/>
        <v>1.5095957946793491E-3</v>
      </c>
      <c r="P4" s="30">
        <f t="shared" ref="P4:P43" si="1">N4/SUM($N4:$O4)</f>
        <v>0.9941851923139654</v>
      </c>
      <c r="Q4" s="30">
        <f t="shared" ref="Q4:Q43" si="2">O4/SUM($N4:$O4)</f>
        <v>5.8148076860346145E-3</v>
      </c>
      <c r="R4" s="4">
        <f t="shared" ref="R4:S43" si="3">$F$2*$F$3*$F$4*($F$5/2)*P4</f>
        <v>130.48680649120797</v>
      </c>
      <c r="S4" s="4">
        <f t="shared" si="3"/>
        <v>0.76319350879204317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evolution'!P5</f>
        <v>0.45</v>
      </c>
      <c r="K5" s="25">
        <f>'Performance evolution'!O5</f>
        <v>0.35011913668853151</v>
      </c>
      <c r="L5" s="15">
        <f t="shared" ref="L5:L13" si="4">L4-($F$2*$F$3*$F$4*($F$5/2))*L4/SUM($L4:$M4)+R4</f>
        <v>745.89812093088494</v>
      </c>
      <c r="M5" s="15">
        <f t="shared" ref="M5:M13" si="5">M4-($F$2*$F$3*$F$4*($F$5/2))*M4/SUM($L4:$M4)+S4</f>
        <v>4.1018790691150926</v>
      </c>
      <c r="N5" s="31">
        <f t="shared" si="0"/>
        <v>0.25809554712242583</v>
      </c>
      <c r="O5" s="31">
        <f t="shared" si="0"/>
        <v>1.5477473139852212E-3</v>
      </c>
      <c r="P5" s="30">
        <f t="shared" si="1"/>
        <v>0.99403894748237265</v>
      </c>
      <c r="Q5" s="30">
        <f t="shared" si="2"/>
        <v>5.9610525176273261E-3</v>
      </c>
      <c r="R5" s="4">
        <f t="shared" si="3"/>
        <v>130.4676118570614</v>
      </c>
      <c r="S5" s="4">
        <f t="shared" si="3"/>
        <v>0.78238814293858649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0.35020198133884467</v>
      </c>
      <c r="L6" s="15">
        <f t="shared" si="4"/>
        <v>745.83356162504151</v>
      </c>
      <c r="M6" s="15">
        <f t="shared" si="5"/>
        <v>4.1664383749585383</v>
      </c>
      <c r="N6" s="31">
        <f t="shared" si="0"/>
        <v>0.2580871038359156</v>
      </c>
      <c r="O6" s="31">
        <f t="shared" si="0"/>
        <v>1.5927974273367818E-3</v>
      </c>
      <c r="P6" s="30">
        <f t="shared" si="1"/>
        <v>0.99386630455576908</v>
      </c>
      <c r="Q6" s="30">
        <f t="shared" si="2"/>
        <v>6.1336954442310571E-3</v>
      </c>
      <c r="R6" s="4">
        <f t="shared" si="3"/>
        <v>130.44495247294469</v>
      </c>
      <c r="S6" s="4">
        <f t="shared" si="3"/>
        <v>0.80504752705532623</v>
      </c>
    </row>
    <row r="7" spans="2:19" ht="14.4" customHeight="1" x14ac:dyDescent="0.3">
      <c r="B7" t="s">
        <v>42</v>
      </c>
      <c r="F7" s="1">
        <v>5</v>
      </c>
      <c r="I7">
        <v>2</v>
      </c>
      <c r="J7" s="14">
        <f>'Performance evolution'!P7</f>
        <v>0.45</v>
      </c>
      <c r="K7" s="25">
        <f>'Performance evolution'!O7</f>
        <v>0.35030908483235074</v>
      </c>
      <c r="L7" s="15">
        <f t="shared" si="4"/>
        <v>745.75764081360398</v>
      </c>
      <c r="M7" s="15">
        <f t="shared" si="5"/>
        <v>4.2423591863961203</v>
      </c>
      <c r="N7" s="31">
        <f t="shared" si="0"/>
        <v>0.2580771739298291</v>
      </c>
      <c r="O7" s="31">
        <f t="shared" si="0"/>
        <v>1.6461795532097805E-3</v>
      </c>
      <c r="P7" s="30">
        <f t="shared" si="1"/>
        <v>0.99366179617222106</v>
      </c>
      <c r="Q7" s="30">
        <f t="shared" si="2"/>
        <v>6.3382038277789432E-3</v>
      </c>
      <c r="R7" s="4">
        <f t="shared" si="3"/>
        <v>130.418110747604</v>
      </c>
      <c r="S7" s="4">
        <f t="shared" si="3"/>
        <v>0.83188925239598632</v>
      </c>
    </row>
    <row r="8" spans="2:19" ht="14.4" customHeight="1" x14ac:dyDescent="0.3">
      <c r="B8" t="s">
        <v>43</v>
      </c>
      <c r="F8" s="1">
        <v>2.5</v>
      </c>
      <c r="I8">
        <v>2.5</v>
      </c>
      <c r="J8" s="14">
        <f>'Performance evolution'!P8</f>
        <v>0.45</v>
      </c>
      <c r="K8" s="25">
        <f>'Performance evolution'!O8</f>
        <v>0.35045132515774075</v>
      </c>
      <c r="L8" s="15">
        <f t="shared" si="4"/>
        <v>745.66816441882736</v>
      </c>
      <c r="M8" s="15">
        <f t="shared" si="5"/>
        <v>4.3318355811727862</v>
      </c>
      <c r="N8" s="31">
        <f t="shared" si="0"/>
        <v>0.25806547004564917</v>
      </c>
      <c r="O8" s="31">
        <f t="shared" si="0"/>
        <v>1.7097312434230308E-3</v>
      </c>
      <c r="P8" s="30">
        <f t="shared" si="1"/>
        <v>0.99341842009961334</v>
      </c>
      <c r="Q8" s="30">
        <f t="shared" si="2"/>
        <v>6.581579900386561E-3</v>
      </c>
      <c r="R8" s="4">
        <f t="shared" si="3"/>
        <v>130.38616763807426</v>
      </c>
      <c r="S8" s="4">
        <f t="shared" si="3"/>
        <v>0.86383236192573609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0.35064549713187265</v>
      </c>
      <c r="L9" s="15">
        <f t="shared" si="4"/>
        <v>745.56240328360695</v>
      </c>
      <c r="M9" s="15">
        <f t="shared" si="5"/>
        <v>4.4375967163932852</v>
      </c>
      <c r="N9" s="31">
        <f t="shared" si="0"/>
        <v>0.25805163464932679</v>
      </c>
      <c r="O9" s="31">
        <f t="shared" si="0"/>
        <v>1.7858709864581081E-3</v>
      </c>
      <c r="P9" s="30">
        <f t="shared" si="1"/>
        <v>0.99312696994189376</v>
      </c>
      <c r="Q9" s="30">
        <f t="shared" si="2"/>
        <v>6.8730300581062746E-3</v>
      </c>
      <c r="R9" s="4">
        <f t="shared" si="3"/>
        <v>130.34791480487357</v>
      </c>
      <c r="S9" s="4">
        <f t="shared" si="3"/>
        <v>0.90208519512644858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0.35091776966330079</v>
      </c>
      <c r="L10" s="15">
        <f t="shared" si="4"/>
        <v>745.43689751384932</v>
      </c>
      <c r="M10" s="15">
        <f t="shared" si="5"/>
        <v>4.5631024861509095</v>
      </c>
      <c r="N10" s="31">
        <f t="shared" si="0"/>
        <v>0.25803521434226939</v>
      </c>
      <c r="O10" s="31">
        <f t="shared" si="0"/>
        <v>1.8778849648291504E-3</v>
      </c>
      <c r="P10" s="30">
        <f t="shared" si="1"/>
        <v>0.99277495066683674</v>
      </c>
      <c r="Q10" s="30">
        <f t="shared" si="2"/>
        <v>7.2250493331632668E-3</v>
      </c>
      <c r="R10" s="4">
        <f t="shared" si="3"/>
        <v>130.30171227502231</v>
      </c>
      <c r="S10" s="4">
        <f t="shared" si="3"/>
        <v>0.94828772497767877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0.35130897714690762</v>
      </c>
      <c r="L11" s="15">
        <f t="shared" si="4"/>
        <v>745.287152723948</v>
      </c>
      <c r="M11" s="15">
        <f t="shared" si="5"/>
        <v>4.7128472760521793</v>
      </c>
      <c r="N11" s="31">
        <f t="shared" si="0"/>
        <v>0.25801561997244848</v>
      </c>
      <c r="O11" s="31">
        <f t="shared" si="0"/>
        <v>1.9904026958175061E-3</v>
      </c>
      <c r="P11" s="30">
        <f t="shared" si="1"/>
        <v>0.99234478234238055</v>
      </c>
      <c r="Q11" s="30">
        <f t="shared" si="2"/>
        <v>7.6552176576194239E-3</v>
      </c>
      <c r="R11" s="4">
        <f t="shared" si="3"/>
        <v>130.24525268243744</v>
      </c>
      <c r="S11" s="4">
        <f t="shared" si="3"/>
        <v>1.0047473175625494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0.35188227151452856</v>
      </c>
      <c r="L12" s="15">
        <f t="shared" si="4"/>
        <v>745.10715367969465</v>
      </c>
      <c r="M12" s="15">
        <f t="shared" si="5"/>
        <v>4.8928463203055976</v>
      </c>
      <c r="N12" s="31">
        <f t="shared" si="0"/>
        <v>0.25799206275098763</v>
      </c>
      <c r="O12" s="31">
        <f t="shared" si="0"/>
        <v>2.1301960094304196E-3</v>
      </c>
      <c r="P12" s="30">
        <f t="shared" si="1"/>
        <v>0.99181078920511601</v>
      </c>
      <c r="Q12" s="30">
        <f t="shared" si="2"/>
        <v>8.1892107948839804E-3</v>
      </c>
      <c r="R12" s="4">
        <f t="shared" si="3"/>
        <v>130.17516608317146</v>
      </c>
      <c r="S12" s="4">
        <f t="shared" si="3"/>
        <v>1.0748339168285224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0.35273322807550261</v>
      </c>
      <c r="L13" s="15">
        <f t="shared" si="4"/>
        <v>744.88856786891961</v>
      </c>
      <c r="M13" s="15">
        <f t="shared" si="5"/>
        <v>5.1114321310806403</v>
      </c>
      <c r="N13" s="31">
        <f t="shared" si="0"/>
        <v>0.25796344960252787</v>
      </c>
      <c r="O13" s="31">
        <f t="shared" si="0"/>
        <v>2.3075269341427365E-3</v>
      </c>
      <c r="P13" s="30">
        <f t="shared" si="1"/>
        <v>0.99113413656471372</v>
      </c>
      <c r="Q13" s="30">
        <f t="shared" si="2"/>
        <v>8.8658634352863398E-3</v>
      </c>
      <c r="R13" s="4">
        <f t="shared" si="3"/>
        <v>130.08635542411866</v>
      </c>
      <c r="S13" s="4">
        <f t="shared" si="3"/>
        <v>1.1636445758813321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0.35400142942639357</v>
      </c>
      <c r="L14" s="15">
        <f t="shared" ref="L14:M29" si="6">L13-($F$2*$F$3*$F$4*($F$5/2))*L13/SUM($L13:$M13)+R13</f>
        <v>744.61942391597745</v>
      </c>
      <c r="M14" s="15">
        <f t="shared" si="6"/>
        <v>5.3805760840228611</v>
      </c>
      <c r="N14" s="31">
        <f t="shared" si="0"/>
        <v>0.25792820941240024</v>
      </c>
      <c r="O14" s="31">
        <f t="shared" si="0"/>
        <v>2.5384240720491566E-3</v>
      </c>
      <c r="P14" s="30">
        <f t="shared" si="1"/>
        <v>0.99025432149181314</v>
      </c>
      <c r="Q14" s="30">
        <f t="shared" si="2"/>
        <v>9.745678508186759E-3</v>
      </c>
      <c r="R14" s="4">
        <f t="shared" si="3"/>
        <v>129.97087969580048</v>
      </c>
      <c r="S14" s="4">
        <f t="shared" si="3"/>
        <v>1.2791203041995121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0.3558809650348565</v>
      </c>
      <c r="L15" s="15">
        <f t="shared" si="6"/>
        <v>744.2819044264819</v>
      </c>
      <c r="M15" s="15">
        <f t="shared" si="6"/>
        <v>5.7180955735183723</v>
      </c>
      <c r="N15" s="31">
        <f t="shared" si="0"/>
        <v>0.2578840025936634</v>
      </c>
      <c r="O15" s="31">
        <f t="shared" si="0"/>
        <v>2.8485511642552491E-3</v>
      </c>
      <c r="P15" s="30">
        <f t="shared" si="1"/>
        <v>0.9890748158478897</v>
      </c>
      <c r="Q15" s="30">
        <f t="shared" si="2"/>
        <v>1.0925184152110259E-2</v>
      </c>
      <c r="R15" s="4">
        <f t="shared" si="3"/>
        <v>129.81606958003553</v>
      </c>
      <c r="S15" s="4">
        <f t="shared" si="3"/>
        <v>1.4339304199644716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0.35862605175870127</v>
      </c>
      <c r="L16" s="15">
        <f t="shared" si="6"/>
        <v>743.84864073188317</v>
      </c>
      <c r="M16" s="15">
        <f t="shared" si="6"/>
        <v>6.1513592681171287</v>
      </c>
      <c r="N16" s="31">
        <f t="shared" si="0"/>
        <v>0.25782723289605675</v>
      </c>
      <c r="O16" s="31">
        <f t="shared" si="0"/>
        <v>3.2799098170645585E-3</v>
      </c>
      <c r="P16" s="30">
        <f t="shared" si="1"/>
        <v>0.9874384523418871</v>
      </c>
      <c r="Q16" s="30">
        <f t="shared" si="2"/>
        <v>1.2561547658112895E-2</v>
      </c>
      <c r="R16" s="4">
        <f t="shared" si="3"/>
        <v>129.60129686987267</v>
      </c>
      <c r="S16" s="4">
        <f t="shared" si="3"/>
        <v>1.6487031301273174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0.36254844486043669</v>
      </c>
      <c r="L17" s="15">
        <f t="shared" si="6"/>
        <v>743.27642547367623</v>
      </c>
      <c r="M17" s="15">
        <f t="shared" si="6"/>
        <v>6.723574526323949</v>
      </c>
      <c r="N17" s="31">
        <f t="shared" si="0"/>
        <v>0.25775221745527294</v>
      </c>
      <c r="O17" s="31">
        <f t="shared" si="0"/>
        <v>3.9028488352065077E-3</v>
      </c>
      <c r="P17" s="30">
        <f t="shared" si="1"/>
        <v>0.98508399286687709</v>
      </c>
      <c r="Q17" s="30">
        <f t="shared" si="2"/>
        <v>1.4916007133122787E-2</v>
      </c>
      <c r="R17" s="4">
        <f t="shared" si="3"/>
        <v>129.29227406377763</v>
      </c>
      <c r="S17" s="4">
        <f t="shared" si="3"/>
        <v>1.9577259362223658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0.3680059133258331</v>
      </c>
      <c r="L18" s="15">
        <f t="shared" si="6"/>
        <v>742.49532507956053</v>
      </c>
      <c r="M18" s="15">
        <f t="shared" si="6"/>
        <v>7.5046749204396246</v>
      </c>
      <c r="N18" s="31">
        <f t="shared" si="0"/>
        <v>0.25764974579227107</v>
      </c>
      <c r="O18" s="31">
        <f t="shared" si="0"/>
        <v>4.8384455363231103E-3</v>
      </c>
      <c r="P18" s="30">
        <f t="shared" si="1"/>
        <v>0.98156699731201946</v>
      </c>
      <c r="Q18" s="30">
        <f t="shared" si="2"/>
        <v>1.8433002687980475E-2</v>
      </c>
      <c r="R18" s="4">
        <f t="shared" si="3"/>
        <v>128.83066839720254</v>
      </c>
      <c r="S18" s="4">
        <f t="shared" si="3"/>
        <v>2.4193316027974374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0.37538421798163596</v>
      </c>
      <c r="L19" s="15">
        <f t="shared" si="6"/>
        <v>741.38931158783998</v>
      </c>
      <c r="M19" s="15">
        <f t="shared" si="6"/>
        <v>8.6106884121601279</v>
      </c>
      <c r="N19" s="31">
        <f t="shared" si="0"/>
        <v>0.25750450651456219</v>
      </c>
      <c r="O19" s="31">
        <f t="shared" si="0"/>
        <v>6.301632261572764E-3</v>
      </c>
      <c r="P19" s="30">
        <f t="shared" si="1"/>
        <v>0.97611263979372254</v>
      </c>
      <c r="Q19" s="30">
        <f t="shared" si="2"/>
        <v>2.3887360206277491E-2</v>
      </c>
      <c r="R19" s="4">
        <f t="shared" si="3"/>
        <v>128.11478397292609</v>
      </c>
      <c r="S19" s="4">
        <f t="shared" si="3"/>
        <v>3.1352160270739207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0.38507621050854096</v>
      </c>
      <c r="L20" s="15">
        <f t="shared" si="6"/>
        <v>739.76096603289398</v>
      </c>
      <c r="M20" s="15">
        <f t="shared" si="6"/>
        <v>10.239033967106026</v>
      </c>
      <c r="N20" s="31">
        <f t="shared" si="0"/>
        <v>0.25729037061251037</v>
      </c>
      <c r="O20" s="31">
        <f t="shared" si="0"/>
        <v>8.6859084858458384E-3</v>
      </c>
      <c r="P20" s="30">
        <f t="shared" si="1"/>
        <v>0.96734329649512152</v>
      </c>
      <c r="Q20" s="30">
        <f t="shared" si="2"/>
        <v>3.265670350487853E-2</v>
      </c>
      <c r="R20" s="4">
        <f t="shared" si="3"/>
        <v>126.9638076649847</v>
      </c>
      <c r="S20" s="4">
        <f t="shared" si="3"/>
        <v>4.2861923350153068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0.39745978088552425</v>
      </c>
      <c r="L21" s="15">
        <f t="shared" si="6"/>
        <v>737.26660464212227</v>
      </c>
      <c r="M21" s="15">
        <f t="shared" si="6"/>
        <v>12.733395357877779</v>
      </c>
      <c r="N21" s="31">
        <f t="shared" si="0"/>
        <v>0.2569616415481637</v>
      </c>
      <c r="O21" s="31">
        <f t="shared" si="0"/>
        <v>1.2729660864252208E-2</v>
      </c>
      <c r="P21" s="30">
        <f t="shared" si="1"/>
        <v>0.95279914201761751</v>
      </c>
      <c r="Q21" s="30">
        <f t="shared" si="2"/>
        <v>4.720085798238248E-2</v>
      </c>
      <c r="R21" s="4">
        <f t="shared" si="3"/>
        <v>125.05488738981229</v>
      </c>
      <c r="S21" s="4">
        <f t="shared" si="3"/>
        <v>6.1951126101877003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0.41287262138103514</v>
      </c>
      <c r="L22" s="15">
        <f t="shared" si="6"/>
        <v>733.29983621956319</v>
      </c>
      <c r="M22" s="15">
        <f t="shared" si="6"/>
        <v>16.700163780436867</v>
      </c>
      <c r="N22" s="31">
        <f t="shared" si="0"/>
        <v>0.25643709093584127</v>
      </c>
      <c r="O22" s="31">
        <f t="shared" si="0"/>
        <v>1.9833465811929889E-2</v>
      </c>
      <c r="P22" s="30">
        <f t="shared" si="1"/>
        <v>0.92820999079522826</v>
      </c>
      <c r="Q22" s="30">
        <f t="shared" si="2"/>
        <v>7.1790009204771674E-2</v>
      </c>
      <c r="R22" s="4">
        <f t="shared" si="3"/>
        <v>121.82756129187371</v>
      </c>
      <c r="S22" s="4">
        <f t="shared" si="3"/>
        <v>9.4224387081262826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0.43157823334998568</v>
      </c>
      <c r="L23" s="15">
        <f t="shared" si="6"/>
        <v>726.79992617301332</v>
      </c>
      <c r="M23" s="15">
        <f t="shared" si="6"/>
        <v>23.200073826986696</v>
      </c>
      <c r="N23" s="31">
        <f t="shared" si="0"/>
        <v>0.25557280818130135</v>
      </c>
      <c r="O23" s="31">
        <f t="shared" si="0"/>
        <v>3.262259249524016E-2</v>
      </c>
      <c r="P23" s="30">
        <f t="shared" si="1"/>
        <v>0.88680391006012493</v>
      </c>
      <c r="Q23" s="30">
        <f t="shared" si="2"/>
        <v>0.11319608993987521</v>
      </c>
      <c r="R23" s="4">
        <f t="shared" si="3"/>
        <v>116.3930131953914</v>
      </c>
      <c r="S23" s="4">
        <f t="shared" si="3"/>
        <v>14.856986804608621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0.45371587937809404</v>
      </c>
      <c r="L24" s="15">
        <f t="shared" si="6"/>
        <v>716.0029522881274</v>
      </c>
      <c r="M24" s="15">
        <f t="shared" si="6"/>
        <v>33.997047711872639</v>
      </c>
      <c r="N24" s="31">
        <f t="shared" si="0"/>
        <v>0.25412386611215632</v>
      </c>
      <c r="O24" s="31">
        <f t="shared" si="0"/>
        <v>5.58046920525768E-2</v>
      </c>
      <c r="P24" s="30">
        <f t="shared" si="1"/>
        <v>0.81994336893951048</v>
      </c>
      <c r="Q24" s="30">
        <f t="shared" si="2"/>
        <v>0.18005663106048944</v>
      </c>
      <c r="R24" s="4">
        <f t="shared" si="3"/>
        <v>107.61756717331075</v>
      </c>
      <c r="S24" s="4">
        <f t="shared" si="3"/>
        <v>23.632432826689239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0.47922853631479712</v>
      </c>
      <c r="L25" s="15">
        <f t="shared" si="6"/>
        <v>698.3200028110158</v>
      </c>
      <c r="M25" s="15">
        <f t="shared" si="6"/>
        <v>51.679997188984167</v>
      </c>
      <c r="N25" s="31">
        <f t="shared" si="0"/>
        <v>0.25171398670418238</v>
      </c>
      <c r="O25" s="31">
        <f t="shared" si="0"/>
        <v>9.7120551040259337E-2</v>
      </c>
      <c r="P25" s="30">
        <f t="shared" si="1"/>
        <v>0.72158562145755634</v>
      </c>
      <c r="Q25" s="30">
        <f t="shared" si="2"/>
        <v>0.27841437854244361</v>
      </c>
      <c r="R25" s="4">
        <f t="shared" si="3"/>
        <v>94.708112816304265</v>
      </c>
      <c r="S25" s="4">
        <f t="shared" si="3"/>
        <v>36.541887183695721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0.50776918399768733</v>
      </c>
      <c r="L26" s="15">
        <f t="shared" si="6"/>
        <v>670.82211513539232</v>
      </c>
      <c r="M26" s="15">
        <f t="shared" si="6"/>
        <v>79.177884864607663</v>
      </c>
      <c r="N26" s="31">
        <f t="shared" si="0"/>
        <v>0.2478713242429699</v>
      </c>
      <c r="O26" s="31">
        <f t="shared" si="0"/>
        <v>0.1676554290858159</v>
      </c>
      <c r="P26" s="30">
        <f t="shared" si="1"/>
        <v>0.59652314142777119</v>
      </c>
      <c r="Q26" s="30">
        <f t="shared" si="2"/>
        <v>0.40347685857222876</v>
      </c>
      <c r="R26" s="4">
        <f t="shared" si="3"/>
        <v>78.293662312394972</v>
      </c>
      <c r="S26" s="4">
        <f t="shared" si="3"/>
        <v>52.956337687605021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0.53859952516181597</v>
      </c>
      <c r="L27" s="15">
        <f t="shared" si="6"/>
        <v>631.72190729909369</v>
      </c>
      <c r="M27" s="15">
        <f t="shared" si="6"/>
        <v>118.27809270090634</v>
      </c>
      <c r="N27" s="31">
        <f t="shared" si="0"/>
        <v>0.24219298915376766</v>
      </c>
      <c r="O27" s="31">
        <f t="shared" si="0"/>
        <v>0.28039997379041348</v>
      </c>
      <c r="P27" s="30">
        <f t="shared" si="1"/>
        <v>0.46344479609771677</v>
      </c>
      <c r="Q27" s="30">
        <f t="shared" si="2"/>
        <v>0.53655520390228328</v>
      </c>
      <c r="R27" s="4">
        <f t="shared" si="3"/>
        <v>60.827129487825324</v>
      </c>
      <c r="S27" s="4">
        <f t="shared" si="3"/>
        <v>70.422870512174683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0.57051742472038192</v>
      </c>
      <c r="L28" s="15">
        <f t="shared" si="6"/>
        <v>581.99770300957766</v>
      </c>
      <c r="M28" s="15">
        <f t="shared" si="6"/>
        <v>168.00229699042242</v>
      </c>
      <c r="N28" s="31">
        <f t="shared" si="0"/>
        <v>0.23456839311011621</v>
      </c>
      <c r="O28" s="31">
        <f t="shared" si="0"/>
        <v>0.44650200286366842</v>
      </c>
      <c r="P28" s="30">
        <f t="shared" si="1"/>
        <v>0.34441137729196658</v>
      </c>
      <c r="Q28" s="30">
        <f t="shared" si="2"/>
        <v>0.65558862270803342</v>
      </c>
      <c r="R28" s="4">
        <f t="shared" si="3"/>
        <v>45.203993269570617</v>
      </c>
      <c r="S28" s="4">
        <f t="shared" si="3"/>
        <v>86.046006730429383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0.6018736156436042</v>
      </c>
      <c r="L29" s="15">
        <f t="shared" si="6"/>
        <v>525.35209825247216</v>
      </c>
      <c r="M29" s="15">
        <f t="shared" si="6"/>
        <v>224.6479017475279</v>
      </c>
      <c r="N29" s="31">
        <f t="shared" si="0"/>
        <v>0.22524991077655615</v>
      </c>
      <c r="O29" s="31">
        <f t="shared" si="0"/>
        <v>0.66971508017618553</v>
      </c>
      <c r="P29" s="30">
        <f t="shared" si="1"/>
        <v>0.25168572296528008</v>
      </c>
      <c r="Q29" s="30">
        <f t="shared" si="2"/>
        <v>0.74831427703471987</v>
      </c>
      <c r="R29" s="4">
        <f t="shared" si="3"/>
        <v>33.033751139193008</v>
      </c>
      <c r="S29" s="4">
        <f t="shared" si="3"/>
        <v>98.216248860806985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0.63074450222956568</v>
      </c>
      <c r="L30" s="15">
        <f t="shared" ref="L30:M30" si="7">L29-($F$2*$F$3*$F$4*($F$5/2))*L29/SUM($L29:$M29)+R29</f>
        <v>466.4492321974825</v>
      </c>
      <c r="M30" s="15">
        <f t="shared" si="7"/>
        <v>283.5507678025175</v>
      </c>
      <c r="N30" s="31">
        <f t="shared" si="0"/>
        <v>0.21471106405656321</v>
      </c>
      <c r="O30" s="31">
        <f t="shared" si="0"/>
        <v>0.94047623442635264</v>
      </c>
      <c r="P30" s="30">
        <f t="shared" si="1"/>
        <v>0.18586688439055632</v>
      </c>
      <c r="Q30" s="30">
        <f t="shared" si="2"/>
        <v>0.81413311560944368</v>
      </c>
      <c r="R30" s="4">
        <f t="shared" si="3"/>
        <v>24.395028576260518</v>
      </c>
      <c r="S30" s="4">
        <f t="shared" si="3"/>
        <v>106.85497142373949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0.65528661742566952</v>
      </c>
      <c r="L31" s="15">
        <f>L30-($F$2*$F$3*$F$4*($F$5/2))*L30/SUM($L30:$M30)+R30</f>
        <v>409.21564513918361</v>
      </c>
      <c r="M31" s="15">
        <f>M30-($F$2*$F$3*$F$4*($F$5/2))*M30/SUM($L30:$M30)+S30</f>
        <v>340.78435486081639</v>
      </c>
      <c r="N31" s="31">
        <f t="shared" si="0"/>
        <v>0.20345840860650946</v>
      </c>
      <c r="O31" s="31">
        <f t="shared" si="0"/>
        <v>1.2331656057173199</v>
      </c>
      <c r="P31" s="30">
        <f t="shared" si="1"/>
        <v>0.14162258640947925</v>
      </c>
      <c r="Q31" s="30">
        <f t="shared" si="2"/>
        <v>0.85837741359052078</v>
      </c>
      <c r="R31" s="4">
        <f t="shared" si="3"/>
        <v>18.587964466244152</v>
      </c>
      <c r="S31" s="4">
        <f t="shared" si="3"/>
        <v>112.66203553375585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0.67419874735401064</v>
      </c>
      <c r="L32" s="15">
        <f t="shared" ref="L32:M42" si="8">L31-($F$2*$F$3*$F$4*($F$5/2))*L31/SUM($L31:$M31)+R31</f>
        <v>356.19087170607065</v>
      </c>
      <c r="M32" s="15">
        <f t="shared" si="8"/>
        <v>393.80912829392935</v>
      </c>
      <c r="N32" s="31">
        <f t="shared" si="0"/>
        <v>0.19192399634325288</v>
      </c>
      <c r="O32" s="31">
        <f t="shared" si="0"/>
        <v>1.5114809355266687</v>
      </c>
      <c r="P32" s="30">
        <f t="shared" si="1"/>
        <v>0.11267079996801894</v>
      </c>
      <c r="Q32" s="30">
        <f t="shared" si="2"/>
        <v>0.88732920003198101</v>
      </c>
      <c r="R32" s="4">
        <f t="shared" si="3"/>
        <v>14.788042495802486</v>
      </c>
      <c r="S32" s="4">
        <f t="shared" si="3"/>
        <v>116.46195750419751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0.68710759173267699</v>
      </c>
      <c r="L33" s="15">
        <f t="shared" si="8"/>
        <v>308.64551165331073</v>
      </c>
      <c r="M33" s="15">
        <f t="shared" si="8"/>
        <v>441.35448834668927</v>
      </c>
      <c r="N33" s="31">
        <f t="shared" si="0"/>
        <v>0.18043693249783863</v>
      </c>
      <c r="O33" s="31">
        <f t="shared" si="0"/>
        <v>1.7422108482801602</v>
      </c>
      <c r="P33" s="30">
        <f t="shared" si="1"/>
        <v>9.3848147487952727E-2</v>
      </c>
      <c r="Q33" s="30">
        <f t="shared" si="2"/>
        <v>0.90615185251204733</v>
      </c>
      <c r="R33" s="4">
        <f t="shared" si="3"/>
        <v>12.317569357793795</v>
      </c>
      <c r="S33" s="4">
        <f t="shared" si="3"/>
        <v>118.93243064220621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0.69466920313602332</v>
      </c>
      <c r="L34" s="15">
        <f t="shared" si="8"/>
        <v>266.95011647177517</v>
      </c>
      <c r="M34" s="15">
        <f t="shared" si="8"/>
        <v>483.04988352822488</v>
      </c>
      <c r="N34" s="31">
        <f t="shared" si="0"/>
        <v>0.16923182480152554</v>
      </c>
      <c r="O34" s="31">
        <f t="shared" si="0"/>
        <v>1.9091641185441395</v>
      </c>
      <c r="P34" s="30">
        <f t="shared" si="1"/>
        <v>8.1424247070607386E-2</v>
      </c>
      <c r="Q34" s="30">
        <f t="shared" si="2"/>
        <v>0.91857575292939253</v>
      </c>
      <c r="R34" s="4">
        <f t="shared" si="3"/>
        <v>10.686932428017219</v>
      </c>
      <c r="S34" s="4">
        <f t="shared" si="3"/>
        <v>120.56306757198277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0.69829669236897796</v>
      </c>
      <c r="L35" s="15">
        <f t="shared" si="8"/>
        <v>230.92077851723175</v>
      </c>
      <c r="M35" s="15">
        <f t="shared" si="8"/>
        <v>519.07922148276828</v>
      </c>
      <c r="N35" s="31">
        <f t="shared" si="0"/>
        <v>0.15846545223453026</v>
      </c>
      <c r="O35" s="31">
        <f t="shared" si="0"/>
        <v>2.0170559290372467</v>
      </c>
      <c r="P35" s="30">
        <f t="shared" si="1"/>
        <v>7.2840218256965017E-2</v>
      </c>
      <c r="Q35" s="30">
        <f t="shared" si="2"/>
        <v>0.92715978174303493</v>
      </c>
      <c r="R35" s="4">
        <f t="shared" si="3"/>
        <v>9.5602786462266582</v>
      </c>
      <c r="S35" s="4">
        <f t="shared" si="3"/>
        <v>121.68972135377334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0.69962173482616641</v>
      </c>
      <c r="L36" s="15">
        <f t="shared" si="8"/>
        <v>200.06992092294286</v>
      </c>
      <c r="M36" s="15">
        <f t="shared" si="8"/>
        <v>549.93007907705714</v>
      </c>
      <c r="N36" s="31">
        <f t="shared" si="0"/>
        <v>0.14823129250315281</v>
      </c>
      <c r="O36" s="31">
        <f t="shared" si="0"/>
        <v>2.0836017018748989</v>
      </c>
      <c r="P36" s="30">
        <f t="shared" si="1"/>
        <v>6.641683892860481E-2</v>
      </c>
      <c r="Q36" s="30">
        <f t="shared" si="2"/>
        <v>0.93358316107139516</v>
      </c>
      <c r="R36" s="4">
        <f t="shared" si="3"/>
        <v>8.7172101093793817</v>
      </c>
      <c r="S36" s="4">
        <f t="shared" si="3"/>
        <v>122.53278989062062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0.69995041233980582</v>
      </c>
      <c r="L37" s="15">
        <f t="shared" si="8"/>
        <v>173.77489487080723</v>
      </c>
      <c r="M37" s="15">
        <f t="shared" si="8"/>
        <v>576.2251051291928</v>
      </c>
      <c r="N37" s="31">
        <f t="shared" si="0"/>
        <v>0.13857226964592076</v>
      </c>
      <c r="O37" s="31">
        <f t="shared" si="0"/>
        <v>2.1273649540882875</v>
      </c>
      <c r="P37" s="30">
        <f t="shared" si="1"/>
        <v>6.1154505162132035E-2</v>
      </c>
      <c r="Q37" s="30">
        <f t="shared" si="2"/>
        <v>0.93884549483786806</v>
      </c>
      <c r="R37" s="4">
        <f t="shared" si="3"/>
        <v>8.02652880252983</v>
      </c>
      <c r="S37" s="4">
        <f t="shared" si="3"/>
        <v>123.22347119747018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0.69999696762051866</v>
      </c>
      <c r="L38" s="15">
        <f t="shared" si="8"/>
        <v>151.39081707094581</v>
      </c>
      <c r="M38" s="15">
        <f t="shared" si="8"/>
        <v>598.60918292905421</v>
      </c>
      <c r="N38" s="31">
        <f t="shared" si="0"/>
        <v>0.12949511138992834</v>
      </c>
      <c r="O38" s="31">
        <f t="shared" si="0"/>
        <v>2.1601133806674349</v>
      </c>
      <c r="P38" s="30">
        <f t="shared" si="1"/>
        <v>5.6557752925509332E-2</v>
      </c>
      <c r="Q38" s="30">
        <f t="shared" si="2"/>
        <v>0.94344224707449065</v>
      </c>
      <c r="R38" s="4">
        <f t="shared" si="3"/>
        <v>7.4232050714730997</v>
      </c>
      <c r="S38" s="4">
        <f t="shared" si="3"/>
        <v>123.82679492852689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0.69999993446930997</v>
      </c>
      <c r="L39" s="15">
        <f t="shared" si="8"/>
        <v>132.32062915500339</v>
      </c>
      <c r="M39" s="15">
        <f t="shared" si="8"/>
        <v>617.67937084499658</v>
      </c>
      <c r="N39" s="31">
        <f t="shared" si="0"/>
        <v>0.12098608904058454</v>
      </c>
      <c r="O39" s="31">
        <f t="shared" si="0"/>
        <v>2.1867413924230887</v>
      </c>
      <c r="P39" s="30">
        <f t="shared" si="1"/>
        <v>5.2426506167812012E-2</v>
      </c>
      <c r="Q39" s="30">
        <f t="shared" si="2"/>
        <v>0.94757349383218803</v>
      </c>
      <c r="R39" s="4">
        <f t="shared" si="3"/>
        <v>6.8809789345253263</v>
      </c>
      <c r="S39" s="4">
        <f t="shared" si="3"/>
        <v>124.36902106547468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0.69999999958291803</v>
      </c>
      <c r="L40" s="15">
        <f t="shared" si="8"/>
        <v>116.04549798740312</v>
      </c>
      <c r="M40" s="15">
        <f t="shared" si="8"/>
        <v>633.95450201259689</v>
      </c>
      <c r="N40" s="31">
        <f t="shared" si="0"/>
        <v>0.11302311092458724</v>
      </c>
      <c r="O40" s="31">
        <f t="shared" si="0"/>
        <v>2.2089355014010303</v>
      </c>
      <c r="P40" s="30">
        <f t="shared" si="1"/>
        <v>4.8675764643102755E-2</v>
      </c>
      <c r="Q40" s="30">
        <f t="shared" si="2"/>
        <v>0.95132423535689714</v>
      </c>
      <c r="R40" s="4">
        <f t="shared" si="3"/>
        <v>6.3886941094072363</v>
      </c>
      <c r="S40" s="4">
        <f t="shared" si="3"/>
        <v>124.86130589059275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0.69999999999914364</v>
      </c>
      <c r="L41" s="15">
        <f t="shared" si="8"/>
        <v>102.12622994901481</v>
      </c>
      <c r="M41" s="15">
        <f t="shared" si="8"/>
        <v>647.87377005098529</v>
      </c>
      <c r="N41" s="31">
        <f t="shared" si="0"/>
        <v>0.1055812039717581</v>
      </c>
      <c r="O41" s="31">
        <f t="shared" si="0"/>
        <v>2.2275718003607983</v>
      </c>
      <c r="P41" s="30">
        <f t="shared" si="1"/>
        <v>4.5252584710774958E-2</v>
      </c>
      <c r="Q41" s="30">
        <f t="shared" si="2"/>
        <v>0.95474741528922502</v>
      </c>
      <c r="R41" s="4">
        <f t="shared" si="3"/>
        <v>5.9394017432892134</v>
      </c>
      <c r="S41" s="4">
        <f t="shared" si="3"/>
        <v>125.31059825671079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0.69999999999999918</v>
      </c>
      <c r="L42" s="15">
        <f t="shared" si="8"/>
        <v>90.193541451226437</v>
      </c>
      <c r="M42" s="15">
        <f t="shared" si="8"/>
        <v>659.80645854877366</v>
      </c>
      <c r="N42" s="31">
        <f t="shared" si="0"/>
        <v>9.8634058124016183E-2</v>
      </c>
      <c r="O42" s="31">
        <f t="shared" si="0"/>
        <v>2.2433049603145525</v>
      </c>
      <c r="P42" s="30">
        <f t="shared" si="1"/>
        <v>4.2116407535571977E-2</v>
      </c>
      <c r="Q42" s="30">
        <f t="shared" si="2"/>
        <v>0.95788359246442789</v>
      </c>
      <c r="R42" s="4">
        <f t="shared" si="3"/>
        <v>5.527778489043822</v>
      </c>
      <c r="S42" s="4">
        <f t="shared" si="3"/>
        <v>125.72222151095616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79.937450186305639</v>
      </c>
      <c r="M43" s="23">
        <f>M42-($F$2*$F$3*$F$4*($F$5/2))*M42/SUM($L42:$M42)+S42</f>
        <v>670.06254981369443</v>
      </c>
      <c r="N43" s="32">
        <f t="shared" si="0"/>
        <v>9.2154609161535922E-2</v>
      </c>
      <c r="O43" s="32">
        <f t="shared" si="0"/>
        <v>2.2566536463996618</v>
      </c>
      <c r="P43" s="33">
        <f t="shared" si="1"/>
        <v>3.9234624173064968E-2</v>
      </c>
      <c r="Q43" s="33">
        <f t="shared" si="2"/>
        <v>0.96076537582693511</v>
      </c>
      <c r="R43" s="24">
        <f t="shared" si="3"/>
        <v>5.1495444227147766</v>
      </c>
      <c r="S43" s="24">
        <f t="shared" si="3"/>
        <v>126.10045557728523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1BC9-19B4-4690-AC0E-5BBB1B69AD3E}">
  <dimension ref="B2:S44"/>
  <sheetViews>
    <sheetView zoomScale="72" zoomScaleNormal="80" workbookViewId="0">
      <selection activeCell="G15" sqref="G1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94311</v>
      </c>
      <c r="M3" s="29">
        <f>F2*F3*F4*0.002</f>
        <v>189</v>
      </c>
      <c r="N3" s="31">
        <f>IF($F$6=1,J3^$F$7*LOG(L3)^$F$8,EXP(J3*$F$7+LOG(L3)*$F$8))</f>
        <v>623.20319604495035</v>
      </c>
      <c r="O3" s="31">
        <f>IF($F$6=1,K3^$F$7*LOG(M3)^$F$8,EXP(K3*$F$7+LOG(M3)*$F$8))</f>
        <v>24.462795667160087</v>
      </c>
      <c r="P3" s="30">
        <f>N3/SUM($N3:$O3)</f>
        <v>0.96222930340607737</v>
      </c>
      <c r="Q3" s="30">
        <f>O3/SUM($N3:$O3)</f>
        <v>3.7770696593922563E-2</v>
      </c>
      <c r="R3" s="4">
        <f>$F$2*$F$3*$F$4*($F$5/2)*P3</f>
        <v>20459.400563671719</v>
      </c>
      <c r="S3" s="4">
        <f>$F$2*$F$3*$F$4*($F$5/2)*Q3</f>
        <v>803.09943632827856</v>
      </c>
    </row>
    <row r="4" spans="2:19" x14ac:dyDescent="0.3">
      <c r="B4" t="s">
        <v>29</v>
      </c>
      <c r="F4" s="17">
        <f>'Total market'!D5</f>
        <v>0.7</v>
      </c>
      <c r="I4">
        <v>0.5</v>
      </c>
      <c r="J4" s="14">
        <f>'Performance evolution'!L4</f>
        <v>1.5</v>
      </c>
      <c r="K4" s="25">
        <f>'Performance evolution'!K4</f>
        <v>1.2291086568948935</v>
      </c>
      <c r="L4" s="15">
        <f>L3-($F$2*$F$3*$F$4*($F$5/2))*L3/SUM($L3:$M3)+R3</f>
        <v>93550.425563671713</v>
      </c>
      <c r="M4" s="15">
        <f>M3-($F$2*$F$3*$F$4*($F$5/2))*M3/SUM($L3:$M3)+S3</f>
        <v>949.57443632827858</v>
      </c>
      <c r="N4" s="31">
        <f t="shared" ref="N4:O43" si="0">IF($F$6=1,J4^$F$7*LOG(L4)^$F$8,EXP(J4*$F$7+LOG(L4)*$F$8))</f>
        <v>621.88247896595885</v>
      </c>
      <c r="O4" s="31">
        <f t="shared" si="0"/>
        <v>60.246124714240537</v>
      </c>
      <c r="P4" s="30">
        <f t="shared" ref="P4:Q43" si="1">N4/SUM($N4:$O4)</f>
        <v>0.91167922824346836</v>
      </c>
      <c r="Q4" s="30">
        <f t="shared" si="1"/>
        <v>8.8320771756531663E-2</v>
      </c>
      <c r="R4" s="4">
        <f t="shared" ref="R4:S43" si="2">$F$2*$F$3*$F$4*($F$5/2)*P4</f>
        <v>19384.579590526748</v>
      </c>
      <c r="S4" s="4">
        <f t="shared" si="2"/>
        <v>1877.9204094732545</v>
      </c>
    </row>
    <row r="5" spans="2:19" x14ac:dyDescent="0.3">
      <c r="B5" t="s">
        <v>40</v>
      </c>
      <c r="F5" s="17">
        <v>0.45</v>
      </c>
      <c r="I5">
        <v>1</v>
      </c>
      <c r="J5" s="14">
        <f>'Performance evolution'!L5</f>
        <v>1.5</v>
      </c>
      <c r="K5" s="25">
        <f>'Performance evolution'!K5</f>
        <v>1.264378998950225</v>
      </c>
      <c r="L5" s="15">
        <f t="shared" ref="L5:M20" si="3">L4-($F$2*$F$3*$F$4*($F$5/2))*L4/SUM($L4:$M4)+R4</f>
        <v>91886.159402372316</v>
      </c>
      <c r="M5" s="15">
        <f t="shared" si="3"/>
        <v>2613.8405976276704</v>
      </c>
      <c r="N5" s="31">
        <f t="shared" si="0"/>
        <v>618.96132869073449</v>
      </c>
      <c r="O5" s="31">
        <f t="shared" si="0"/>
        <v>101.9883218394917</v>
      </c>
      <c r="P5" s="30">
        <f t="shared" si="1"/>
        <v>0.85853613804447526</v>
      </c>
      <c r="Q5" s="30">
        <f t="shared" si="1"/>
        <v>0.14146386195552471</v>
      </c>
      <c r="R5" s="4">
        <f t="shared" si="2"/>
        <v>18254.624635170654</v>
      </c>
      <c r="S5" s="4">
        <f t="shared" si="2"/>
        <v>3007.8753648293441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1.3078336144367058</v>
      </c>
      <c r="L6" s="15">
        <f t="shared" si="3"/>
        <v>89466.398172009183</v>
      </c>
      <c r="M6" s="15">
        <f t="shared" si="3"/>
        <v>5033.6018279907885</v>
      </c>
      <c r="N6" s="31">
        <f t="shared" si="0"/>
        <v>614.63526443371723</v>
      </c>
      <c r="O6" s="31">
        <f t="shared" si="0"/>
        <v>148.41458782752093</v>
      </c>
      <c r="P6" s="30">
        <f t="shared" si="1"/>
        <v>0.80549817631481613</v>
      </c>
      <c r="Q6" s="30">
        <f t="shared" si="1"/>
        <v>0.19450182368518387</v>
      </c>
      <c r="R6" s="4">
        <f t="shared" si="2"/>
        <v>17126.904973893779</v>
      </c>
      <c r="S6" s="4">
        <f t="shared" si="2"/>
        <v>4135.5950261062217</v>
      </c>
    </row>
    <row r="7" spans="2:19" ht="14.4" customHeight="1" x14ac:dyDescent="0.3">
      <c r="B7" t="s">
        <v>42</v>
      </c>
      <c r="F7" s="1">
        <v>4</v>
      </c>
      <c r="I7">
        <v>2</v>
      </c>
      <c r="J7" s="14">
        <f>'Performance evolution'!L7</f>
        <v>1.5</v>
      </c>
      <c r="K7" s="25">
        <f>'Performance evolution'!K7</f>
        <v>1.3621450221527003</v>
      </c>
      <c r="L7" s="15">
        <f t="shared" si="3"/>
        <v>86463.363557200879</v>
      </c>
      <c r="M7" s="15">
        <f t="shared" si="3"/>
        <v>8036.636442799082</v>
      </c>
      <c r="N7" s="31">
        <f t="shared" si="0"/>
        <v>609.13017623956773</v>
      </c>
      <c r="O7" s="31">
        <f t="shared" si="0"/>
        <v>205.01295347705644</v>
      </c>
      <c r="P7" s="30">
        <f t="shared" si="1"/>
        <v>0.74818561258581828</v>
      </c>
      <c r="Q7" s="30">
        <f t="shared" si="1"/>
        <v>0.25181438741418177</v>
      </c>
      <c r="R7" s="4">
        <f t="shared" si="2"/>
        <v>15908.296587605961</v>
      </c>
      <c r="S7" s="4">
        <f t="shared" si="2"/>
        <v>5354.2034123940402</v>
      </c>
    </row>
    <row r="8" spans="2:19" ht="14.4" customHeight="1" x14ac:dyDescent="0.3">
      <c r="B8" t="s">
        <v>43</v>
      </c>
      <c r="F8" s="1">
        <v>3</v>
      </c>
      <c r="I8">
        <v>2.5</v>
      </c>
      <c r="J8" s="14">
        <f>'Performance evolution'!L8</f>
        <v>1.5</v>
      </c>
      <c r="K8" s="25">
        <f>'Performance evolution'!K8</f>
        <v>1.430599809976395</v>
      </c>
      <c r="L8" s="15">
        <f t="shared" si="3"/>
        <v>82917.403344436636</v>
      </c>
      <c r="M8" s="15">
        <f t="shared" si="3"/>
        <v>11582.596655563328</v>
      </c>
      <c r="N8" s="31">
        <f t="shared" si="0"/>
        <v>602.42315486336202</v>
      </c>
      <c r="O8" s="31">
        <f t="shared" si="0"/>
        <v>281.10691707242029</v>
      </c>
      <c r="P8" s="30">
        <f t="shared" si="1"/>
        <v>0.68183661654376382</v>
      </c>
      <c r="Q8" s="30">
        <f t="shared" si="1"/>
        <v>0.31816338345623624</v>
      </c>
      <c r="R8" s="4">
        <f t="shared" si="2"/>
        <v>14497.551059261777</v>
      </c>
      <c r="S8" s="4">
        <f t="shared" si="2"/>
        <v>6764.9489407382234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1.5165249073594738</v>
      </c>
      <c r="L9" s="15">
        <f t="shared" si="3"/>
        <v>78758.538651200171</v>
      </c>
      <c r="M9" s="15">
        <f t="shared" si="3"/>
        <v>15741.461348799803</v>
      </c>
      <c r="N9" s="31">
        <f t="shared" si="0"/>
        <v>594.24901320397578</v>
      </c>
      <c r="O9" s="31">
        <f t="shared" si="0"/>
        <v>391.04711113658959</v>
      </c>
      <c r="P9" s="30">
        <f t="shared" si="1"/>
        <v>0.60311717312568558</v>
      </c>
      <c r="Q9" s="30">
        <f t="shared" si="1"/>
        <v>0.39688282687431442</v>
      </c>
      <c r="R9" s="4">
        <f t="shared" si="2"/>
        <v>12823.778893584889</v>
      </c>
      <c r="S9" s="4">
        <f t="shared" si="2"/>
        <v>8438.7211064151106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1.6213331193615059</v>
      </c>
      <c r="L10" s="15">
        <f t="shared" si="3"/>
        <v>73861.646348265014</v>
      </c>
      <c r="M10" s="15">
        <f t="shared" si="3"/>
        <v>20638.353651734957</v>
      </c>
      <c r="N10" s="31">
        <f t="shared" si="0"/>
        <v>584.15604855729009</v>
      </c>
      <c r="O10" s="31">
        <f t="shared" si="0"/>
        <v>555.0515209935686</v>
      </c>
      <c r="P10" s="30">
        <f t="shared" si="1"/>
        <v>0.51277402307605635</v>
      </c>
      <c r="Q10" s="30">
        <f t="shared" si="1"/>
        <v>0.48722597692394359</v>
      </c>
      <c r="R10" s="4">
        <f t="shared" si="2"/>
        <v>10902.857665654648</v>
      </c>
      <c r="S10" s="4">
        <f t="shared" si="2"/>
        <v>10359.64233434535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1.740110185666</v>
      </c>
      <c r="L11" s="15">
        <f t="shared" si="3"/>
        <v>68145.633585560034</v>
      </c>
      <c r="M11" s="15">
        <f t="shared" si="3"/>
        <v>26354.366414439941</v>
      </c>
      <c r="N11" s="31">
        <f t="shared" si="0"/>
        <v>571.65433568597655</v>
      </c>
      <c r="O11" s="31">
        <f t="shared" si="0"/>
        <v>792.18222847316963</v>
      </c>
      <c r="P11" s="30">
        <f t="shared" si="1"/>
        <v>0.41915164229258056</v>
      </c>
      <c r="Q11" s="30">
        <f t="shared" si="1"/>
        <v>0.58084835770741938</v>
      </c>
      <c r="R11" s="4">
        <f t="shared" si="2"/>
        <v>8912.2117942459936</v>
      </c>
      <c r="S11" s="4">
        <f t="shared" si="2"/>
        <v>12350.288205754005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1.8560384383293402</v>
      </c>
      <c r="L12" s="15">
        <f t="shared" si="3"/>
        <v>61725.07782305502</v>
      </c>
      <c r="M12" s="15">
        <f t="shared" si="3"/>
        <v>32774.922176944958</v>
      </c>
      <c r="N12" s="31">
        <f t="shared" si="0"/>
        <v>556.54096728836794</v>
      </c>
      <c r="O12" s="31">
        <f t="shared" si="0"/>
        <v>1092.6408355248302</v>
      </c>
      <c r="P12" s="30">
        <f t="shared" si="1"/>
        <v>0.33746489704107352</v>
      </c>
      <c r="Q12" s="30">
        <f t="shared" si="1"/>
        <v>0.66253510295892648</v>
      </c>
      <c r="R12" s="4">
        <f t="shared" si="2"/>
        <v>7175.347373335826</v>
      </c>
      <c r="S12" s="4">
        <f t="shared" si="2"/>
        <v>14087.152626664174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1.9430155394294428</v>
      </c>
      <c r="L13" s="15">
        <f t="shared" si="3"/>
        <v>55012.282686203464</v>
      </c>
      <c r="M13" s="15">
        <f t="shared" si="3"/>
        <v>39487.717313796515</v>
      </c>
      <c r="N13" s="31">
        <f t="shared" si="0"/>
        <v>539.295012008767</v>
      </c>
      <c r="O13" s="31">
        <f t="shared" si="0"/>
        <v>1384.1275915357155</v>
      </c>
      <c r="P13" s="30">
        <f t="shared" si="1"/>
        <v>0.28038300632162394</v>
      </c>
      <c r="Q13" s="30">
        <f t="shared" si="1"/>
        <v>0.71961699367837606</v>
      </c>
      <c r="R13" s="4">
        <f t="shared" si="2"/>
        <v>5961.643671913529</v>
      </c>
      <c r="S13" s="4">
        <f t="shared" si="2"/>
        <v>15300.856328086471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1.9863284552226186</v>
      </c>
      <c r="L14" s="15">
        <f t="shared" si="3"/>
        <v>48596.162753721212</v>
      </c>
      <c r="M14" s="15">
        <f t="shared" si="3"/>
        <v>45903.837246278767</v>
      </c>
      <c r="N14" s="31">
        <f t="shared" si="0"/>
        <v>521.12181119941556</v>
      </c>
      <c r="O14" s="31">
        <f t="shared" si="0"/>
        <v>1577.1712841256117</v>
      </c>
      <c r="P14" s="30">
        <f t="shared" si="1"/>
        <v>0.248355109379366</v>
      </c>
      <c r="Q14" s="30">
        <f t="shared" si="1"/>
        <v>0.75164489062063411</v>
      </c>
      <c r="R14" s="4">
        <f t="shared" si="2"/>
        <v>5280.6505131787699</v>
      </c>
      <c r="S14" s="4">
        <f t="shared" si="2"/>
        <v>15981.849486821233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1.9983953604105191</v>
      </c>
      <c r="L15" s="15">
        <f t="shared" si="3"/>
        <v>42942.676647312706</v>
      </c>
      <c r="M15" s="15">
        <f t="shared" si="3"/>
        <v>51557.323352687279</v>
      </c>
      <c r="N15" s="31">
        <f t="shared" si="0"/>
        <v>503.40874124619847</v>
      </c>
      <c r="O15" s="31">
        <f t="shared" si="0"/>
        <v>1668.8672035689888</v>
      </c>
      <c r="P15" s="30">
        <f t="shared" si="1"/>
        <v>0.23174253825704791</v>
      </c>
      <c r="Q15" s="30">
        <f t="shared" si="1"/>
        <v>0.76825746174295206</v>
      </c>
      <c r="R15" s="4">
        <f t="shared" si="2"/>
        <v>4927.4257196904809</v>
      </c>
      <c r="S15" s="4">
        <f t="shared" si="2"/>
        <v>16335.074280309518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1.9999303964072443</v>
      </c>
      <c r="L16" s="15">
        <f t="shared" si="3"/>
        <v>38208.000121357822</v>
      </c>
      <c r="M16" s="15">
        <f t="shared" si="3"/>
        <v>56291.999878642157</v>
      </c>
      <c r="N16" s="31">
        <f t="shared" si="0"/>
        <v>487.0506943450157</v>
      </c>
      <c r="O16" s="31">
        <f t="shared" si="0"/>
        <v>1714.9950374244477</v>
      </c>
      <c r="P16" s="30">
        <f t="shared" si="1"/>
        <v>0.22118100787745401</v>
      </c>
      <c r="Q16" s="30">
        <f t="shared" si="1"/>
        <v>0.77881899212254591</v>
      </c>
      <c r="R16" s="4">
        <f t="shared" si="2"/>
        <v>4702.8611799943656</v>
      </c>
      <c r="S16" s="4">
        <f t="shared" si="2"/>
        <v>16559.638820005632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1.99999921654143</v>
      </c>
      <c r="L17" s="15">
        <f t="shared" si="3"/>
        <v>34314.061274046675</v>
      </c>
      <c r="M17" s="15">
        <f t="shared" si="3"/>
        <v>60185.938725953303</v>
      </c>
      <c r="N17" s="31">
        <f t="shared" si="0"/>
        <v>472.31587385530821</v>
      </c>
      <c r="O17" s="31">
        <f t="shared" si="0"/>
        <v>1746.889150440307</v>
      </c>
      <c r="P17" s="30">
        <f t="shared" si="1"/>
        <v>0.21283111235079472</v>
      </c>
      <c r="Q17" s="30">
        <f t="shared" si="1"/>
        <v>0.78716888764920534</v>
      </c>
      <c r="R17" s="4">
        <f t="shared" si="2"/>
        <v>4525.3215263587726</v>
      </c>
      <c r="S17" s="4">
        <f t="shared" si="2"/>
        <v>16737.17847364123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1.9999999984862682</v>
      </c>
      <c r="L18" s="15">
        <f t="shared" si="3"/>
        <v>31118.719013744943</v>
      </c>
      <c r="M18" s="15">
        <f t="shared" si="3"/>
        <v>63381.280986255035</v>
      </c>
      <c r="N18" s="31">
        <f t="shared" si="0"/>
        <v>459.17748796081094</v>
      </c>
      <c r="O18" s="31">
        <f t="shared" si="0"/>
        <v>1771.6416035886414</v>
      </c>
      <c r="P18" s="30">
        <f t="shared" si="1"/>
        <v>0.20583358359277873</v>
      </c>
      <c r="Q18" s="30">
        <f t="shared" si="1"/>
        <v>0.79416641640722119</v>
      </c>
      <c r="R18" s="4">
        <f t="shared" si="2"/>
        <v>4376.5365711414579</v>
      </c>
      <c r="S18" s="4">
        <f t="shared" si="2"/>
        <v>16885.96342885854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1.9999999999996811</v>
      </c>
      <c r="L19" s="15">
        <f t="shared" si="3"/>
        <v>28493.543806793787</v>
      </c>
      <c r="M19" s="15">
        <f t="shared" si="3"/>
        <v>66006.456193206192</v>
      </c>
      <c r="N19" s="31">
        <f t="shared" si="0"/>
        <v>447.54222057074531</v>
      </c>
      <c r="O19" s="31">
        <f t="shared" si="0"/>
        <v>1791.2215179287416</v>
      </c>
      <c r="P19" s="30">
        <f t="shared" si="1"/>
        <v>0.19990596277511036</v>
      </c>
      <c r="Q19" s="30">
        <f t="shared" si="1"/>
        <v>0.8000940372248897</v>
      </c>
      <c r="R19" s="4">
        <f t="shared" si="2"/>
        <v>4250.500533505784</v>
      </c>
      <c r="S19" s="4">
        <f t="shared" si="2"/>
        <v>17011.999466494217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2</v>
      </c>
      <c r="L20" s="15">
        <f t="shared" si="3"/>
        <v>26332.996983770965</v>
      </c>
      <c r="M20" s="15">
        <f t="shared" si="3"/>
        <v>68167.003016229006</v>
      </c>
      <c r="N20" s="31">
        <f t="shared" si="0"/>
        <v>437.29982770516671</v>
      </c>
      <c r="O20" s="31">
        <f t="shared" si="0"/>
        <v>1806.8626984630218</v>
      </c>
      <c r="P20" s="30">
        <f t="shared" si="1"/>
        <v>0.19486103283786557</v>
      </c>
      <c r="Q20" s="30">
        <f t="shared" si="1"/>
        <v>0.80513896716213451</v>
      </c>
      <c r="R20" s="4">
        <f t="shared" si="2"/>
        <v>4143.2327107151168</v>
      </c>
      <c r="S20" s="4">
        <f t="shared" si="2"/>
        <v>17119.267289284886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2</v>
      </c>
      <c r="L21" s="15">
        <f t="shared" ref="L21:M30" si="4">L20-($F$2*$F$3*$F$4*($F$5/2))*L20/SUM($L20:$M20)+R20</f>
        <v>24551.305373137613</v>
      </c>
      <c r="M21" s="15">
        <f t="shared" si="4"/>
        <v>69948.694626862358</v>
      </c>
      <c r="N21" s="31">
        <f t="shared" si="0"/>
        <v>428.33220939154864</v>
      </c>
      <c r="O21" s="31">
        <f t="shared" si="0"/>
        <v>1819.4581088427892</v>
      </c>
      <c r="P21" s="30">
        <f t="shared" si="1"/>
        <v>0.19055701322177057</v>
      </c>
      <c r="Q21" s="30">
        <f t="shared" si="1"/>
        <v>0.80944298677822935</v>
      </c>
      <c r="R21" s="4">
        <f t="shared" si="2"/>
        <v>4051.7184936278968</v>
      </c>
      <c r="S21" s="4">
        <f t="shared" si="2"/>
        <v>17210.781506372103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2</v>
      </c>
      <c r="L22" s="15">
        <f t="shared" si="4"/>
        <v>23078.980157809547</v>
      </c>
      <c r="M22" s="15">
        <f t="shared" si="4"/>
        <v>71421.019842190421</v>
      </c>
      <c r="N22" s="31">
        <f t="shared" si="0"/>
        <v>420.51874438867117</v>
      </c>
      <c r="O22" s="31">
        <f t="shared" si="0"/>
        <v>1829.669322281821</v>
      </c>
      <c r="P22" s="30">
        <f t="shared" si="1"/>
        <v>0.18688159919490416</v>
      </c>
      <c r="Q22" s="30">
        <f t="shared" si="1"/>
        <v>0.8131184008050959</v>
      </c>
      <c r="R22" s="4">
        <f t="shared" si="2"/>
        <v>3973.5700028816495</v>
      </c>
      <c r="S22" s="4">
        <f t="shared" si="2"/>
        <v>17288.92999711835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2</v>
      </c>
      <c r="L23" s="15">
        <f t="shared" si="4"/>
        <v>21859.779625184048</v>
      </c>
      <c r="M23" s="15">
        <f t="shared" si="4"/>
        <v>72640.220374815923</v>
      </c>
      <c r="N23" s="31">
        <f t="shared" si="0"/>
        <v>413.74035441118599</v>
      </c>
      <c r="O23" s="31">
        <f t="shared" si="0"/>
        <v>1837.99500574431</v>
      </c>
      <c r="P23" s="30">
        <f t="shared" si="1"/>
        <v>0.18374288636770117</v>
      </c>
      <c r="Q23" s="30">
        <f t="shared" si="1"/>
        <v>0.8162571136322988</v>
      </c>
      <c r="R23" s="4">
        <f t="shared" si="2"/>
        <v>3906.8331213932461</v>
      </c>
      <c r="S23" s="4">
        <f t="shared" si="2"/>
        <v>17355.666878606753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2</v>
      </c>
      <c r="L24" s="15">
        <f t="shared" si="4"/>
        <v>20848.162330910884</v>
      </c>
      <c r="M24" s="15">
        <f t="shared" si="4"/>
        <v>73651.837669089087</v>
      </c>
      <c r="N24" s="31">
        <f t="shared" si="0"/>
        <v>407.88252103601394</v>
      </c>
      <c r="O24" s="31">
        <f t="shared" si="0"/>
        <v>1844.8164660960015</v>
      </c>
      <c r="P24" s="30">
        <f t="shared" si="1"/>
        <v>0.18106392525851953</v>
      </c>
      <c r="Q24" s="30">
        <f t="shared" si="1"/>
        <v>0.81893607474148034</v>
      </c>
      <c r="R24" s="4">
        <f t="shared" si="2"/>
        <v>3849.8717108092715</v>
      </c>
      <c r="S24" s="4">
        <f t="shared" si="2"/>
        <v>17412.628289190725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2</v>
      </c>
      <c r="L25" s="15">
        <f t="shared" si="4"/>
        <v>20007.197517265206</v>
      </c>
      <c r="M25" s="15">
        <f t="shared" si="4"/>
        <v>74492.802482734754</v>
      </c>
      <c r="N25" s="31">
        <f t="shared" si="0"/>
        <v>402.83740113587908</v>
      </c>
      <c r="O25" s="31">
        <f t="shared" si="0"/>
        <v>1850.4288508581892</v>
      </c>
      <c r="P25" s="30">
        <f t="shared" si="1"/>
        <v>0.17877931681592485</v>
      </c>
      <c r="Q25" s="30">
        <f t="shared" si="1"/>
        <v>0.82122068318407515</v>
      </c>
      <c r="R25" s="4">
        <f t="shared" si="2"/>
        <v>3801.2952237986019</v>
      </c>
      <c r="S25" s="4">
        <f t="shared" si="2"/>
        <v>17461.204776201397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2</v>
      </c>
      <c r="L26" s="15">
        <f t="shared" si="4"/>
        <v>19306.873299679133</v>
      </c>
      <c r="M26" s="15">
        <f t="shared" si="4"/>
        <v>75193.126700320834</v>
      </c>
      <c r="N26" s="31">
        <f t="shared" si="0"/>
        <v>398.50517838695532</v>
      </c>
      <c r="O26" s="31">
        <f t="shared" si="0"/>
        <v>1855.0630427607373</v>
      </c>
      <c r="P26" s="30">
        <f t="shared" si="1"/>
        <v>0.17683297742990245</v>
      </c>
      <c r="Q26" s="30">
        <f t="shared" si="1"/>
        <v>0.82316702257009766</v>
      </c>
      <c r="R26" s="4">
        <f t="shared" si="2"/>
        <v>3759.9111826033009</v>
      </c>
      <c r="S26" s="4">
        <f t="shared" si="2"/>
        <v>17502.588817396703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2</v>
      </c>
      <c r="L27" s="15">
        <f t="shared" si="4"/>
        <v>18722.737989854628</v>
      </c>
      <c r="M27" s="15">
        <f t="shared" si="4"/>
        <v>75777.26201014535</v>
      </c>
      <c r="N27" s="31">
        <f t="shared" si="0"/>
        <v>394.79478885886158</v>
      </c>
      <c r="O27" s="31">
        <f t="shared" si="0"/>
        <v>1858.9013330326395</v>
      </c>
      <c r="P27" s="30">
        <f t="shared" si="1"/>
        <v>0.17517658437798386</v>
      </c>
      <c r="Q27" s="30">
        <f t="shared" si="1"/>
        <v>0.82482341562201611</v>
      </c>
      <c r="R27" s="4">
        <f t="shared" si="2"/>
        <v>3724.6921253368819</v>
      </c>
      <c r="S27" s="4">
        <f t="shared" si="2"/>
        <v>17537.807874663118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2</v>
      </c>
      <c r="L28" s="15">
        <f t="shared" si="4"/>
        <v>18234.814067474217</v>
      </c>
      <c r="M28" s="15">
        <f t="shared" si="4"/>
        <v>76265.185932525768</v>
      </c>
      <c r="N28" s="31">
        <f t="shared" si="0"/>
        <v>391.62415522298028</v>
      </c>
      <c r="O28" s="31">
        <f t="shared" si="0"/>
        <v>1862.0888311014926</v>
      </c>
      <c r="P28" s="30">
        <f t="shared" si="1"/>
        <v>0.17376842463940845</v>
      </c>
      <c r="Q28" s="30">
        <f t="shared" si="1"/>
        <v>0.82623157536059166</v>
      </c>
      <c r="R28" s="4">
        <f t="shared" si="2"/>
        <v>3694.751128895422</v>
      </c>
      <c r="S28" s="4">
        <f t="shared" si="2"/>
        <v>17567.748871104581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2</v>
      </c>
      <c r="L29" s="15">
        <f t="shared" si="4"/>
        <v>17826.732031187941</v>
      </c>
      <c r="M29" s="15">
        <f t="shared" si="4"/>
        <v>76673.267968812055</v>
      </c>
      <c r="N29" s="31">
        <f t="shared" si="0"/>
        <v>388.92005392683518</v>
      </c>
      <c r="O29" s="31">
        <f t="shared" si="0"/>
        <v>1864.7418913276015</v>
      </c>
      <c r="P29" s="30">
        <f t="shared" si="1"/>
        <v>0.1725724901846033</v>
      </c>
      <c r="Q29" s="30">
        <f t="shared" si="1"/>
        <v>0.82742750981539681</v>
      </c>
      <c r="R29" s="4">
        <f t="shared" si="2"/>
        <v>3669.3225725501275</v>
      </c>
      <c r="S29" s="4">
        <f t="shared" si="2"/>
        <v>17593.177427449875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2</v>
      </c>
      <c r="L30" s="15">
        <f t="shared" si="4"/>
        <v>17485.039896720784</v>
      </c>
      <c r="M30" s="15">
        <f t="shared" si="4"/>
        <v>77014.960103279212</v>
      </c>
      <c r="N30" s="31">
        <f t="shared" si="0"/>
        <v>386.61772413699401</v>
      </c>
      <c r="O30" s="31">
        <f t="shared" si="0"/>
        <v>1866.9544161556853</v>
      </c>
      <c r="P30" s="30">
        <f t="shared" si="1"/>
        <v>0.17155773148969733</v>
      </c>
      <c r="Q30" s="30">
        <f t="shared" si="1"/>
        <v>0.82844226851030267</v>
      </c>
      <c r="R30" s="4">
        <f t="shared" si="2"/>
        <v>3647.7462657996894</v>
      </c>
      <c r="S30" s="4">
        <f t="shared" si="2"/>
        <v>17614.753734200309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2</v>
      </c>
      <c r="L31" s="15">
        <f>L30-($F$2*$F$3*$F$4*($F$5/2))*L30/SUM($L30:$M30)+R30</f>
        <v>17198.652185758299</v>
      </c>
      <c r="M31" s="15">
        <f>M30-($F$2*$F$3*$F$4*($F$5/2))*M30/SUM($L30:$M30)+S30</f>
        <v>77301.347814241701</v>
      </c>
      <c r="N31" s="31">
        <f t="shared" si="0"/>
        <v>384.66030892013663</v>
      </c>
      <c r="O31" s="31">
        <f t="shared" si="0"/>
        <v>1868.8026248445979</v>
      </c>
      <c r="P31" s="30">
        <f t="shared" si="1"/>
        <v>0.1706974200270098</v>
      </c>
      <c r="Q31" s="30">
        <f t="shared" si="1"/>
        <v>0.82930257997299028</v>
      </c>
      <c r="R31" s="4">
        <f t="shared" si="2"/>
        <v>3629.4538933242957</v>
      </c>
      <c r="S31" s="4">
        <f t="shared" si="2"/>
        <v>17633.046106675705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2</v>
      </c>
      <c r="L32" s="15">
        <f t="shared" ref="L32:M42" si="5">L31-($F$2*$F$3*$F$4*($F$5/2))*L31/SUM($L31:$M31)+R31</f>
        <v>16958.409337286976</v>
      </c>
      <c r="M32" s="15">
        <f t="shared" si="5"/>
        <v>77541.590662713017</v>
      </c>
      <c r="N32" s="31">
        <f t="shared" si="0"/>
        <v>382.9982004091774</v>
      </c>
      <c r="O32" s="31">
        <f t="shared" si="0"/>
        <v>1870.3486989934117</v>
      </c>
      <c r="P32" s="30">
        <f t="shared" si="1"/>
        <v>0.1699685922796523</v>
      </c>
      <c r="Q32" s="30">
        <f t="shared" si="1"/>
        <v>0.83003140772034767</v>
      </c>
      <c r="R32" s="4">
        <f t="shared" si="2"/>
        <v>3613.957193346107</v>
      </c>
      <c r="S32" s="4">
        <f t="shared" si="2"/>
        <v>17648.542806653892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2</v>
      </c>
      <c r="L33" s="15">
        <f t="shared" si="5"/>
        <v>16756.724429743514</v>
      </c>
      <c r="M33" s="15">
        <f t="shared" si="5"/>
        <v>77743.275570256475</v>
      </c>
      <c r="N33" s="31">
        <f t="shared" si="0"/>
        <v>381.58834330459445</v>
      </c>
      <c r="O33" s="31">
        <f t="shared" si="0"/>
        <v>1871.6435962798096</v>
      </c>
      <c r="P33" s="30">
        <f t="shared" si="1"/>
        <v>0.16935155968673879</v>
      </c>
      <c r="Q33" s="30">
        <f t="shared" si="1"/>
        <v>0.83064844031326113</v>
      </c>
      <c r="R33" s="4">
        <f t="shared" si="2"/>
        <v>3600.8375378392834</v>
      </c>
      <c r="S33" s="4">
        <f t="shared" si="2"/>
        <v>17661.662462160715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2</v>
      </c>
      <c r="L34" s="15">
        <f t="shared" si="5"/>
        <v>16587.298970890508</v>
      </c>
      <c r="M34" s="15">
        <f t="shared" si="5"/>
        <v>77912.701029109478</v>
      </c>
      <c r="N34" s="31">
        <f t="shared" si="0"/>
        <v>380.39353596829909</v>
      </c>
      <c r="O34" s="31">
        <f t="shared" si="0"/>
        <v>1872.7292416490045</v>
      </c>
      <c r="P34" s="30">
        <f t="shared" si="1"/>
        <v>0.16882947513875318</v>
      </c>
      <c r="Q34" s="30">
        <f t="shared" si="1"/>
        <v>0.83117052486124676</v>
      </c>
      <c r="R34" s="4">
        <f t="shared" si="2"/>
        <v>3589.7367151377393</v>
      </c>
      <c r="S34" s="4">
        <f t="shared" si="2"/>
        <v>17672.76328486226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2</v>
      </c>
      <c r="L35" s="15">
        <f t="shared" si="5"/>
        <v>16444.893417577881</v>
      </c>
      <c r="M35" s="15">
        <f t="shared" si="5"/>
        <v>78055.1065824221</v>
      </c>
      <c r="N35" s="31">
        <f t="shared" si="0"/>
        <v>379.38175595776534</v>
      </c>
      <c r="O35" s="31">
        <f t="shared" si="0"/>
        <v>1873.6402479303767</v>
      </c>
      <c r="P35" s="30">
        <f t="shared" si="1"/>
        <v>0.16838794974174645</v>
      </c>
      <c r="Q35" s="30">
        <f t="shared" si="1"/>
        <v>0.83161205025825358</v>
      </c>
      <c r="R35" s="4">
        <f t="shared" si="2"/>
        <v>3580.3487813838838</v>
      </c>
      <c r="S35" s="4">
        <f t="shared" si="2"/>
        <v>17682.151218616116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2</v>
      </c>
      <c r="L36" s="15">
        <f t="shared" si="5"/>
        <v>16325.141180006742</v>
      </c>
      <c r="M36" s="15">
        <f t="shared" si="5"/>
        <v>78174.858819993242</v>
      </c>
      <c r="N36" s="31">
        <f t="shared" si="0"/>
        <v>378.52552709284839</v>
      </c>
      <c r="O36" s="31">
        <f t="shared" si="0"/>
        <v>1874.405277425059</v>
      </c>
      <c r="P36" s="30">
        <f t="shared" si="1"/>
        <v>0.16801471502532322</v>
      </c>
      <c r="Q36" s="30">
        <f t="shared" si="1"/>
        <v>0.83198528497467683</v>
      </c>
      <c r="R36" s="4">
        <f t="shared" si="2"/>
        <v>3572.4128782259349</v>
      </c>
      <c r="S36" s="4">
        <f t="shared" si="2"/>
        <v>17690.087121774068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2</v>
      </c>
      <c r="L37" s="15">
        <f t="shared" si="5"/>
        <v>16224.397292731159</v>
      </c>
      <c r="M37" s="15">
        <f t="shared" si="5"/>
        <v>78275.60270726883</v>
      </c>
      <c r="N37" s="31">
        <f t="shared" si="0"/>
        <v>377.80133778179464</v>
      </c>
      <c r="O37" s="31">
        <f t="shared" si="0"/>
        <v>1875.0481271259027</v>
      </c>
      <c r="P37" s="30">
        <f t="shared" si="1"/>
        <v>0.1676993264160567</v>
      </c>
      <c r="Q37" s="30">
        <f t="shared" si="1"/>
        <v>0.83230067358394322</v>
      </c>
      <c r="R37" s="4">
        <f t="shared" si="2"/>
        <v>3565.7069279214056</v>
      </c>
      <c r="S37" s="4">
        <f t="shared" si="2"/>
        <v>17696.793072078592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2</v>
      </c>
      <c r="L38" s="15">
        <f t="shared" si="5"/>
        <v>16139.614829788054</v>
      </c>
      <c r="M38" s="15">
        <f t="shared" si="5"/>
        <v>78360.385170211928</v>
      </c>
      <c r="N38" s="31">
        <f t="shared" si="0"/>
        <v>377.18911498455168</v>
      </c>
      <c r="O38" s="31">
        <f t="shared" si="0"/>
        <v>1875.5885993908421</v>
      </c>
      <c r="P38" s="30">
        <f t="shared" si="1"/>
        <v>0.16743290408886671</v>
      </c>
      <c r="Q38" s="30">
        <f t="shared" si="1"/>
        <v>0.83256709591113331</v>
      </c>
      <c r="R38" s="4">
        <f t="shared" si="2"/>
        <v>3560.0421231895284</v>
      </c>
      <c r="S38" s="4">
        <f t="shared" si="2"/>
        <v>17702.457876810473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2</v>
      </c>
      <c r="L39" s="15">
        <f t="shared" si="5"/>
        <v>16068.243616275269</v>
      </c>
      <c r="M39" s="15">
        <f t="shared" si="5"/>
        <v>78431.756383724714</v>
      </c>
      <c r="N39" s="31">
        <f t="shared" si="0"/>
        <v>376.67175446680079</v>
      </c>
      <c r="O39" s="31">
        <f t="shared" si="0"/>
        <v>1876.0432047131524</v>
      </c>
      <c r="P39" s="30">
        <f t="shared" si="1"/>
        <v>0.16720790747708228</v>
      </c>
      <c r="Q39" s="30">
        <f t="shared" si="1"/>
        <v>0.83279209252291775</v>
      </c>
      <c r="R39" s="4">
        <f t="shared" si="2"/>
        <v>3555.258132731462</v>
      </c>
      <c r="S39" s="4">
        <f t="shared" si="2"/>
        <v>17707.241867268538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2</v>
      </c>
      <c r="L40" s="15">
        <f t="shared" si="5"/>
        <v>16008.146935344796</v>
      </c>
      <c r="M40" s="15">
        <f t="shared" si="5"/>
        <v>78491.853064655181</v>
      </c>
      <c r="N40" s="31">
        <f t="shared" si="0"/>
        <v>376.23470553032627</v>
      </c>
      <c r="O40" s="31">
        <f t="shared" si="0"/>
        <v>1876.4257320831598</v>
      </c>
      <c r="P40" s="30">
        <f t="shared" si="1"/>
        <v>0.16701793987597924</v>
      </c>
      <c r="Q40" s="30">
        <f t="shared" si="1"/>
        <v>0.83298206012402076</v>
      </c>
      <c r="R40" s="4">
        <f t="shared" si="2"/>
        <v>3551.2189466130085</v>
      </c>
      <c r="S40" s="4">
        <f t="shared" si="2"/>
        <v>17711.281053386992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2</v>
      </c>
      <c r="L41" s="15">
        <f t="shared" si="5"/>
        <v>15957.532821505225</v>
      </c>
      <c r="M41" s="15">
        <f t="shared" si="5"/>
        <v>78542.467178494757</v>
      </c>
      <c r="N41" s="31">
        <f t="shared" si="0"/>
        <v>375.86560687790279</v>
      </c>
      <c r="O41" s="31">
        <f t="shared" si="0"/>
        <v>1876.7477141782033</v>
      </c>
      <c r="P41" s="30">
        <f t="shared" si="1"/>
        <v>0.16685757975615784</v>
      </c>
      <c r="Q41" s="30">
        <f t="shared" si="1"/>
        <v>0.83314242024384222</v>
      </c>
      <c r="R41" s="4">
        <f t="shared" si="2"/>
        <v>3547.8092895653058</v>
      </c>
      <c r="S41" s="4">
        <f t="shared" si="2"/>
        <v>17714.690710434694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2</v>
      </c>
      <c r="L42" s="15">
        <f t="shared" si="5"/>
        <v>15914.897226231855</v>
      </c>
      <c r="M42" s="15">
        <f t="shared" si="5"/>
        <v>78585.102773768129</v>
      </c>
      <c r="N42" s="31">
        <f t="shared" si="0"/>
        <v>375.5539694247953</v>
      </c>
      <c r="O42" s="31">
        <f t="shared" si="0"/>
        <v>1877.0188084517304</v>
      </c>
      <c r="P42" s="30">
        <f t="shared" si="1"/>
        <v>0.16672223562020741</v>
      </c>
      <c r="Q42" s="30">
        <f t="shared" si="1"/>
        <v>0.83327776437979251</v>
      </c>
      <c r="R42" s="4">
        <f t="shared" si="2"/>
        <v>3544.93153487466</v>
      </c>
      <c r="S42" s="4">
        <f t="shared" si="2"/>
        <v>17717.56846512534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15878.976885204347</v>
      </c>
      <c r="M43" s="23">
        <f>M42-($F$2*$F$3*$F$4*($F$5/2))*M42/SUM($L42:$M42)+S42</f>
        <v>78621.023114795637</v>
      </c>
      <c r="N43" s="32">
        <f t="shared" si="0"/>
        <v>375.29090150049677</v>
      </c>
      <c r="O43" s="32">
        <f t="shared" si="0"/>
        <v>1877.2471105515426</v>
      </c>
      <c r="P43" s="33">
        <f t="shared" si="1"/>
        <v>0.16660802148178203</v>
      </c>
      <c r="Q43" s="33">
        <f t="shared" si="1"/>
        <v>0.833391978518218</v>
      </c>
      <c r="R43" s="24">
        <f t="shared" si="2"/>
        <v>3542.5030567563904</v>
      </c>
      <c r="S43" s="24">
        <f t="shared" si="2"/>
        <v>17719.996943243612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Performance evolution</vt:lpstr>
      <vt:lpstr>Total market</vt:lpstr>
      <vt:lpstr>High-end market</vt:lpstr>
      <vt:lpstr>Medium-end market</vt:lpstr>
      <vt:lpstr>Low-end market</vt:lpstr>
      <vt:lpstr>High - innovators</vt:lpstr>
      <vt:lpstr>Medium - innovators</vt:lpstr>
      <vt:lpstr>Low - innovators</vt:lpstr>
      <vt:lpstr>High - Early adopters</vt:lpstr>
      <vt:lpstr>Medium - Early adopters</vt:lpstr>
      <vt:lpstr>Low - Early adopters</vt:lpstr>
      <vt:lpstr>High - Early majority</vt:lpstr>
      <vt:lpstr>Medium - Early majority</vt:lpstr>
      <vt:lpstr>Low - Early majority</vt:lpstr>
      <vt:lpstr>High - Late majority</vt:lpstr>
      <vt:lpstr>Medium - Late majority</vt:lpstr>
      <vt:lpstr>Low - Late majority</vt:lpstr>
      <vt:lpstr>High - Laggards</vt:lpstr>
      <vt:lpstr>Medium - Laggards</vt:lpstr>
      <vt:lpstr>Low - Laggards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Biondi  Giacomo</dc:creator>
  <cp:lastModifiedBy>Biondi  Giacomo</cp:lastModifiedBy>
  <dcterms:created xsi:type="dcterms:W3CDTF">2023-11-14T14:13:32Z</dcterms:created>
  <dcterms:modified xsi:type="dcterms:W3CDTF">2024-03-03T17:03:15Z</dcterms:modified>
</cp:coreProperties>
</file>